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8825" windowHeight="11310" activeTab="2"/>
  </bookViews>
  <sheets>
    <sheet name="CROSS-SECTION F" sheetId="1" r:id="rId1"/>
    <sheet name="Pebble Counts F" sheetId="2" r:id="rId2"/>
    <sheet name="Vertical Velocity" sheetId="3" r:id="rId3"/>
    <sheet name="Velocity Calculations" sheetId="4" r:id="rId4"/>
  </sheets>
  <definedNames/>
  <calcPr fullCalcOnLoad="1"/>
</workbook>
</file>

<file path=xl/sharedStrings.xml><?xml version="1.0" encoding="utf-8"?>
<sst xmlns="http://schemas.openxmlformats.org/spreadsheetml/2006/main" count="119" uniqueCount="84">
  <si>
    <t>Transect F</t>
  </si>
  <si>
    <t>distance from initital point</t>
  </si>
  <si>
    <t>width of interval</t>
  </si>
  <si>
    <t>depth</t>
  </si>
  <si>
    <t>area</t>
  </si>
  <si>
    <t>velocity (@0.4d)</t>
  </si>
  <si>
    <t>Q Interval</t>
  </si>
  <si>
    <t>right edge water</t>
  </si>
  <si>
    <t>left edge water</t>
  </si>
  <si>
    <t>total cfs</t>
  </si>
  <si>
    <t>velocity</t>
  </si>
  <si>
    <t>mean velocity</t>
  </si>
  <si>
    <t>triangle 1</t>
  </si>
  <si>
    <t>box 1</t>
  </si>
  <si>
    <t>box 2</t>
  </si>
  <si>
    <t>box 3</t>
  </si>
  <si>
    <t>box 4</t>
  </si>
  <si>
    <t>box 5</t>
  </si>
  <si>
    <t>box 6</t>
  </si>
  <si>
    <t>box 7</t>
  </si>
  <si>
    <t>box 8</t>
  </si>
  <si>
    <t>box 9</t>
  </si>
  <si>
    <t>box 10</t>
  </si>
  <si>
    <t>triangle 2</t>
  </si>
  <si>
    <t>Transect B</t>
  </si>
  <si>
    <t>box 11</t>
  </si>
  <si>
    <t>box 12</t>
  </si>
  <si>
    <t>box 13</t>
  </si>
  <si>
    <t>Enter data into unshaded cells with borders, copy rows as needed</t>
  </si>
  <si>
    <t>Stream:</t>
  </si>
  <si>
    <t>Issaquah Creek</t>
  </si>
  <si>
    <t>SUMMARY TABLE</t>
  </si>
  <si>
    <t>Date:</t>
  </si>
  <si>
    <t>DISCHARGE (m3/s)</t>
  </si>
  <si>
    <t>Reach:</t>
  </si>
  <si>
    <t>CROSS-SECTIONAL AREA (m2)</t>
  </si>
  <si>
    <t>Cross-section:</t>
  </si>
  <si>
    <t>F</t>
  </si>
  <si>
    <t>WETTED PERIMETER (m)</t>
  </si>
  <si>
    <t>HYDRAULIC RADIUS (m)</t>
  </si>
  <si>
    <t>Datum (i.e., elevation of level):</t>
  </si>
  <si>
    <t>MEAN VELOCITY (m/s)</t>
  </si>
  <si>
    <t>Local slope</t>
  </si>
  <si>
    <t>Froude number</t>
  </si>
  <si>
    <t>Wetted width</t>
  </si>
  <si>
    <t>Darcy-Weisbach friction coefficient</t>
  </si>
  <si>
    <t>Bankfull width</t>
  </si>
  <si>
    <t>Mannning's n</t>
  </si>
  <si>
    <t>ENTER MEASUREMENTS IN COLUMNS A-C</t>
  </si>
  <si>
    <t>CROSS SECTION REFERENECE TO DATUM ELEVATION (copy or delete rows as necessary)</t>
  </si>
  <si>
    <t>ENTER CURRENT VELOCITY MEASUREMENTS</t>
  </si>
  <si>
    <t>HYDRAULIC CALCULATIONS FOR VERTICAL SECTIONS (copy or delete rows and necessary)</t>
  </si>
  <si>
    <t>Station across stream(m)*</t>
  </si>
  <si>
    <t>Vertical distance from bed to level (m)</t>
  </si>
  <si>
    <t>Depth of water (m)</t>
  </si>
  <si>
    <t>Stream bed elevation (m)</t>
  </si>
  <si>
    <t>Water surface elevation (m)</t>
  </si>
  <si>
    <t>weighted Velocity (m/s)</t>
  </si>
  <si>
    <t>original Velocity (m/s)</t>
  </si>
  <si>
    <t>Area of section between point in this row and next (m2)</t>
  </si>
  <si>
    <t>Channel perimeter (m)</t>
  </si>
  <si>
    <t>Discharge (m3/s)</t>
  </si>
  <si>
    <t>R bank</t>
  </si>
  <si>
    <t>L bank</t>
  </si>
  <si>
    <t>*tape originating from right bank</t>
  </si>
  <si>
    <t>Change summary table if data extend beyond this row</t>
  </si>
  <si>
    <t>Enter data into unshaded cells with border, copy columns B and C as needed</t>
  </si>
  <si>
    <t>Calculations of n based on bed material texture</t>
  </si>
  <si>
    <t>D50</t>
  </si>
  <si>
    <t>Bin</t>
  </si>
  <si>
    <t>Frequency</t>
  </si>
  <si>
    <t>n</t>
  </si>
  <si>
    <t>Transect  F</t>
  </si>
  <si>
    <t>Note:  Excel interpolates percentiles</t>
  </si>
  <si>
    <t>Percentile</t>
  </si>
  <si>
    <t>mm</t>
  </si>
  <si>
    <t>phi</t>
  </si>
  <si>
    <t>More</t>
  </si>
  <si>
    <t>Enter intermediate diameter (mm)</t>
  </si>
  <si>
    <t xml:space="preserve">Phi </t>
  </si>
  <si>
    <t>Cross stream station (m)</t>
  </si>
  <si>
    <t>Total depth (m)</t>
  </si>
  <si>
    <t>Depth of measurement (m)</t>
  </si>
  <si>
    <t>Current velocity (m/s)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</si>
</sst>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000000000000"/>
    <numFmt numFmtId="171" formatCode="0.000000000000"/>
    <numFmt numFmtId="172" formatCode="0.00000000000"/>
    <numFmt numFmtId="173" formatCode="0.0000000000"/>
    <numFmt numFmtId="174" formatCode="0.000000000"/>
    <numFmt numFmtId="175" formatCode="0.00000000"/>
    <numFmt numFmtId="176" formatCode="00000"/>
    <numFmt numFmtId="177" formatCode="0.E+00"/>
    <numFmt numFmtId="178" formatCode="0E+00"/>
    <numFmt numFmtId="179" formatCode="0.0E+00"/>
    <numFmt numFmtId="180" formatCode="0.000E+00"/>
    <numFmt numFmtId="181" formatCode="0.0.E+00"/>
    <numFmt numFmtId="182" formatCode="0.000000000000000"/>
  </numFmts>
  <fonts count="17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8"/>
      <name val="Times New Roman"/>
      <family val="0"/>
    </font>
    <font>
      <sz val="10"/>
      <color indexed="8"/>
      <name val="Times New Roman"/>
      <family val="1"/>
    </font>
    <font>
      <sz val="16"/>
      <name val="Times New Roman"/>
      <family val="1"/>
    </font>
    <font>
      <b/>
      <sz val="10"/>
      <name val="Arial"/>
      <family val="2"/>
    </font>
    <font>
      <sz val="15.75"/>
      <name val="Arial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Arial"/>
      <family val="0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0" fontId="7" fillId="0" borderId="1" xfId="0" applyFont="1" applyBorder="1" applyAlignment="1">
      <alignment/>
    </xf>
    <xf numFmtId="0" fontId="0" fillId="0" borderId="1" xfId="0" applyFill="1" applyBorder="1" applyAlignment="1">
      <alignment/>
    </xf>
    <xf numFmtId="2" fontId="0" fillId="0" borderId="1" xfId="0" applyNumberFormat="1" applyFill="1" applyBorder="1" applyAlignment="1">
      <alignment/>
    </xf>
    <xf numFmtId="2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3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0" fillId="0" borderId="1" xfId="0" applyBorder="1" applyAlignment="1">
      <alignment wrapText="1"/>
    </xf>
    <xf numFmtId="2" fontId="0" fillId="0" borderId="0" xfId="0" applyNumberFormat="1" applyFill="1" applyBorder="1" applyAlignment="1">
      <alignment/>
    </xf>
    <xf numFmtId="0" fontId="8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2" xfId="0" applyBorder="1" applyAlignment="1">
      <alignment/>
    </xf>
    <xf numFmtId="0" fontId="0" fillId="4" borderId="3" xfId="0" applyFill="1" applyBorder="1" applyAlignment="1">
      <alignment horizontal="center" vertical="top" wrapText="1"/>
    </xf>
    <xf numFmtId="0" fontId="0" fillId="4" borderId="4" xfId="0" applyFill="1" applyBorder="1" applyAlignment="1">
      <alignment horizontal="center" vertical="top" wrapText="1"/>
    </xf>
    <xf numFmtId="14" fontId="0" fillId="0" borderId="5" xfId="0" applyNumberFormat="1" applyBorder="1" applyAlignment="1">
      <alignment/>
    </xf>
    <xf numFmtId="0" fontId="0" fillId="4" borderId="3" xfId="0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2" fontId="0" fillId="4" borderId="1" xfId="0" applyNumberFormat="1" applyFill="1" applyBorder="1" applyAlignment="1">
      <alignment/>
    </xf>
    <xf numFmtId="15" fontId="0" fillId="0" borderId="0" xfId="0" applyNumberFormat="1" applyBorder="1" applyAlignment="1">
      <alignment/>
    </xf>
    <xf numFmtId="0" fontId="0" fillId="0" borderId="5" xfId="0" applyFill="1" applyBorder="1" applyAlignment="1">
      <alignment/>
    </xf>
    <xf numFmtId="166" fontId="0" fillId="0" borderId="0" xfId="0" applyNumberFormat="1" applyBorder="1" applyAlignment="1">
      <alignment/>
    </xf>
    <xf numFmtId="177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0" fontId="0" fillId="0" borderId="6" xfId="0" applyBorder="1" applyAlignment="1">
      <alignment horizontal="right"/>
    </xf>
    <xf numFmtId="2" fontId="0" fillId="0" borderId="2" xfId="0" applyNumberFormat="1" applyFill="1" applyBorder="1" applyAlignment="1">
      <alignment/>
    </xf>
    <xf numFmtId="2" fontId="0" fillId="0" borderId="5" xfId="0" applyNumberFormat="1" applyFill="1" applyBorder="1" applyAlignment="1">
      <alignment/>
    </xf>
    <xf numFmtId="0" fontId="0" fillId="0" borderId="6" xfId="0" applyFill="1" applyBorder="1" applyAlignment="1">
      <alignment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0" fillId="4" borderId="1" xfId="0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4" borderId="7" xfId="0" applyFill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4" borderId="1" xfId="0" applyFill="1" applyBorder="1" applyAlignment="1">
      <alignment wrapText="1"/>
    </xf>
    <xf numFmtId="2" fontId="0" fillId="0" borderId="0" xfId="0" applyNumberFormat="1" applyBorder="1" applyAlignment="1">
      <alignment wrapText="1"/>
    </xf>
    <xf numFmtId="164" fontId="0" fillId="4" borderId="1" xfId="0" applyNumberFormat="1" applyFill="1" applyBorder="1" applyAlignment="1">
      <alignment wrapText="1"/>
    </xf>
    <xf numFmtId="164" fontId="0" fillId="0" borderId="0" xfId="0" applyNumberFormat="1" applyBorder="1" applyAlignment="1">
      <alignment wrapText="1"/>
    </xf>
    <xf numFmtId="1" fontId="0" fillId="0" borderId="0" xfId="0" applyNumberFormat="1" applyBorder="1" applyAlignment="1">
      <alignment wrapText="1"/>
    </xf>
    <xf numFmtId="15" fontId="0" fillId="0" borderId="0" xfId="0" applyNumberFormat="1" applyBorder="1" applyAlignment="1">
      <alignment wrapText="1"/>
    </xf>
    <xf numFmtId="167" fontId="0" fillId="0" borderId="0" xfId="0" applyNumberFormat="1" applyBorder="1" applyAlignment="1">
      <alignment wrapText="1"/>
    </xf>
    <xf numFmtId="177" fontId="0" fillId="0" borderId="0" xfId="0" applyNumberFormat="1" applyBorder="1" applyAlignment="1">
      <alignment wrapText="1"/>
    </xf>
    <xf numFmtId="0" fontId="0" fillId="0" borderId="9" xfId="0" applyBorder="1" applyAlignment="1">
      <alignment/>
    </xf>
    <xf numFmtId="2" fontId="0" fillId="0" borderId="10" xfId="0" applyNumberFormat="1" applyBorder="1" applyAlignment="1">
      <alignment/>
    </xf>
    <xf numFmtId="0" fontId="0" fillId="4" borderId="1" xfId="0" applyFill="1" applyBorder="1" applyAlignment="1">
      <alignment/>
    </xf>
    <xf numFmtId="166" fontId="0" fillId="4" borderId="1" xfId="0" applyNumberFormat="1" applyFill="1" applyBorder="1" applyAlignment="1">
      <alignment/>
    </xf>
    <xf numFmtId="0" fontId="0" fillId="0" borderId="5" xfId="0" applyBorder="1" applyAlignment="1">
      <alignment/>
    </xf>
    <xf numFmtId="2" fontId="0" fillId="0" borderId="11" xfId="0" applyNumberFormat="1" applyBorder="1" applyAlignment="1">
      <alignment/>
    </xf>
    <xf numFmtId="0" fontId="6" fillId="0" borderId="0" xfId="0" applyFont="1" applyBorder="1" applyAlignment="1">
      <alignment/>
    </xf>
    <xf numFmtId="0" fontId="0" fillId="0" borderId="6" xfId="0" applyBorder="1" applyAlignment="1">
      <alignment/>
    </xf>
    <xf numFmtId="0" fontId="0" fillId="0" borderId="12" xfId="0" applyBorder="1" applyAlignment="1">
      <alignment/>
    </xf>
    <xf numFmtId="2" fontId="0" fillId="0" borderId="13" xfId="0" applyNumberFormat="1" applyBorder="1" applyAlignment="1">
      <alignment/>
    </xf>
    <xf numFmtId="166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4" borderId="0" xfId="0" applyFill="1" applyBorder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2" borderId="3" xfId="0" applyNumberFormat="1" applyFill="1" applyBorder="1" applyAlignment="1">
      <alignment/>
    </xf>
    <xf numFmtId="0" fontId="0" fillId="0" borderId="4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2" xfId="0" applyNumberFormat="1" applyBorder="1" applyAlignment="1">
      <alignment/>
    </xf>
    <xf numFmtId="0" fontId="0" fillId="2" borderId="1" xfId="0" applyNumberForma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15" fontId="0" fillId="0" borderId="5" xfId="0" applyNumberFormat="1" applyBorder="1" applyAlignment="1">
      <alignment/>
    </xf>
    <xf numFmtId="2" fontId="0" fillId="2" borderId="1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0" xfId="21" applyNumberFormat="1" applyAlignment="1">
      <alignment/>
    </xf>
    <xf numFmtId="0" fontId="0" fillId="0" borderId="0" xfId="21" applyNumberFormat="1" applyFont="1" applyAlignment="1">
      <alignment/>
    </xf>
    <xf numFmtId="0" fontId="0" fillId="4" borderId="1" xfId="0" applyNumberFormat="1" applyFill="1" applyBorder="1" applyAlignment="1">
      <alignment horizontal="center"/>
    </xf>
    <xf numFmtId="0" fontId="0" fillId="0" borderId="12" xfId="0" applyFill="1" applyBorder="1" applyAlignment="1">
      <alignment/>
    </xf>
    <xf numFmtId="0" fontId="1" fillId="5" borderId="3" xfId="0" applyNumberFormat="1" applyFont="1" applyFill="1" applyBorder="1" applyAlignment="1">
      <alignment/>
    </xf>
    <xf numFmtId="0" fontId="1" fillId="5" borderId="4" xfId="0" applyNumberFormat="1" applyFont="1" applyFill="1" applyBorder="1" applyAlignment="1">
      <alignment/>
    </xf>
    <xf numFmtId="0" fontId="0" fillId="0" borderId="1" xfId="21" applyNumberFormat="1" applyFont="1" applyBorder="1" applyAlignment="1">
      <alignment horizontal="center" vertical="top" wrapText="1"/>
    </xf>
    <xf numFmtId="0" fontId="0" fillId="0" borderId="1" xfId="0" applyNumberFormat="1" applyBorder="1" applyAlignment="1">
      <alignment/>
    </xf>
    <xf numFmtId="0" fontId="0" fillId="4" borderId="1" xfId="0" applyNumberFormat="1" applyFill="1" applyBorder="1" applyAlignment="1">
      <alignment horizontal="left"/>
    </xf>
    <xf numFmtId="0" fontId="0" fillId="0" borderId="1" xfId="0" applyNumberFormat="1" applyFill="1" applyBorder="1" applyAlignment="1">
      <alignment/>
    </xf>
    <xf numFmtId="0" fontId="0" fillId="0" borderId="0" xfId="0" applyNumberFormat="1" applyAlignment="1">
      <alignment horizontal="left"/>
    </xf>
    <xf numFmtId="0" fontId="0" fillId="0" borderId="0" xfId="0" applyNumberFormat="1" applyBorder="1" applyAlignment="1">
      <alignment/>
    </xf>
    <xf numFmtId="2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2" xfId="0" applyFont="1" applyBorder="1" applyAlignment="1">
      <alignment/>
    </xf>
    <xf numFmtId="15" fontId="6" fillId="0" borderId="5" xfId="0" applyNumberFormat="1" applyFont="1" applyBorder="1" applyAlignment="1">
      <alignment/>
    </xf>
    <xf numFmtId="0" fontId="6" fillId="0" borderId="6" xfId="0" applyFont="1" applyBorder="1" applyAlignment="1">
      <alignment/>
    </xf>
    <xf numFmtId="0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 horizontal="left"/>
    </xf>
    <xf numFmtId="0" fontId="6" fillId="0" borderId="15" xfId="0" applyFont="1" applyBorder="1" applyAlignment="1">
      <alignment/>
    </xf>
    <xf numFmtId="2" fontId="6" fillId="0" borderId="9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17" xfId="0" applyFont="1" applyBorder="1" applyAlignment="1">
      <alignment/>
    </xf>
    <xf numFmtId="2" fontId="6" fillId="0" borderId="12" xfId="0" applyNumberFormat="1" applyFont="1" applyBorder="1" applyAlignment="1">
      <alignment/>
    </xf>
    <xf numFmtId="0" fontId="6" fillId="0" borderId="13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Distribution of bed material sizes at Transect F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'Pebble Counts F'!$L$5:$L$15</c:f>
              <c:numCache>
                <c:ptCount val="11"/>
                <c:pt idx="0">
                  <c:v>1</c:v>
                </c:pt>
                <c:pt idx="1">
                  <c:v>4</c:v>
                </c:pt>
                <c:pt idx="2">
                  <c:v>5.6</c:v>
                </c:pt>
                <c:pt idx="3">
                  <c:v>8</c:v>
                </c:pt>
                <c:pt idx="4">
                  <c:v>11</c:v>
                </c:pt>
                <c:pt idx="5">
                  <c:v>16</c:v>
                </c:pt>
                <c:pt idx="6">
                  <c:v>22</c:v>
                </c:pt>
                <c:pt idx="7">
                  <c:v>32</c:v>
                </c:pt>
                <c:pt idx="8">
                  <c:v>45</c:v>
                </c:pt>
                <c:pt idx="9">
                  <c:v>64</c:v>
                </c:pt>
                <c:pt idx="10">
                  <c:v>90</c:v>
                </c:pt>
              </c:numCache>
            </c:numRef>
          </c:cat>
          <c:val>
            <c:numRef>
              <c:f>'Pebble Counts F'!$M$5:$M$15</c:f>
              <c:numCache>
                <c:ptCount val="11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4</c:v>
                </c:pt>
                <c:pt idx="4">
                  <c:v>9</c:v>
                </c:pt>
                <c:pt idx="5">
                  <c:v>20</c:v>
                </c:pt>
                <c:pt idx="6">
                  <c:v>33</c:v>
                </c:pt>
                <c:pt idx="7">
                  <c:v>24</c:v>
                </c:pt>
                <c:pt idx="8">
                  <c:v>8</c:v>
                </c:pt>
                <c:pt idx="9">
                  <c:v>5</c:v>
                </c:pt>
                <c:pt idx="10">
                  <c:v>1</c:v>
                </c:pt>
              </c:numCache>
            </c:numRef>
          </c:val>
        </c:ser>
        <c:axId val="50401769"/>
        <c:axId val="50962738"/>
      </c:barChart>
      <c:lineChart>
        <c:grouping val="standard"/>
        <c:varyColors val="0"/>
        <c:axId val="56011459"/>
        <c:axId val="34341084"/>
      </c:lineChart>
      <c:catAx>
        <c:axId val="504017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Bin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0962738"/>
        <c:crosses val="autoZero"/>
        <c:auto val="1"/>
        <c:lblOffset val="100"/>
        <c:noMultiLvlLbl val="0"/>
      </c:catAx>
      <c:valAx>
        <c:axId val="509627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0401769"/>
        <c:crossesAt val="1"/>
        <c:crossBetween val="between"/>
        <c:dispUnits/>
      </c:valAx>
      <c:catAx>
        <c:axId val="56011459"/>
        <c:scaling>
          <c:orientation val="minMax"/>
        </c:scaling>
        <c:axPos val="b"/>
        <c:delete val="1"/>
        <c:majorTickMark val="in"/>
        <c:minorTickMark val="none"/>
        <c:tickLblPos val="nextTo"/>
        <c:crossAx val="34341084"/>
        <c:crosses val="autoZero"/>
        <c:auto val="1"/>
        <c:lblOffset val="100"/>
        <c:noMultiLvlLbl val="0"/>
      </c:catAx>
      <c:valAx>
        <c:axId val="3434108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6011459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Velocity Profile at 8.9m aAlong Tape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'Vertical Velocity'!$D$9:$D$22</c:f>
              <c:numCache>
                <c:ptCount val="14"/>
                <c:pt idx="0">
                  <c:v>0.49</c:v>
                </c:pt>
                <c:pt idx="1">
                  <c:v>0.56</c:v>
                </c:pt>
                <c:pt idx="2">
                  <c:v>0.59</c:v>
                </c:pt>
                <c:pt idx="3">
                  <c:v>0.61</c:v>
                </c:pt>
                <c:pt idx="4">
                  <c:v>0.65</c:v>
                </c:pt>
                <c:pt idx="5">
                  <c:v>0.68</c:v>
                </c:pt>
                <c:pt idx="6">
                  <c:v>0.63</c:v>
                </c:pt>
                <c:pt idx="7">
                  <c:v>0.67</c:v>
                </c:pt>
                <c:pt idx="8">
                  <c:v>0.69</c:v>
                </c:pt>
                <c:pt idx="9">
                  <c:v>0.72</c:v>
                </c:pt>
                <c:pt idx="10">
                  <c:v>0.74</c:v>
                </c:pt>
                <c:pt idx="11">
                  <c:v>0.77</c:v>
                </c:pt>
                <c:pt idx="12">
                  <c:v>0.76</c:v>
                </c:pt>
                <c:pt idx="13">
                  <c:v>0.74</c:v>
                </c:pt>
              </c:numCache>
            </c:numRef>
          </c:xVal>
          <c:yVal>
            <c:numRef>
              <c:f>'Vertical Velocity'!$C$9:$C$22</c:f>
              <c:numCache>
                <c:ptCount val="14"/>
                <c:pt idx="0">
                  <c:v>0.036576</c:v>
                </c:pt>
                <c:pt idx="1">
                  <c:v>0.048768000000000006</c:v>
                </c:pt>
                <c:pt idx="2">
                  <c:v>0.06096000000000001</c:v>
                </c:pt>
                <c:pt idx="3">
                  <c:v>0.07315200000000001</c:v>
                </c:pt>
                <c:pt idx="4">
                  <c:v>0.08534400000000002</c:v>
                </c:pt>
                <c:pt idx="5">
                  <c:v>0.10972800000000002</c:v>
                </c:pt>
                <c:pt idx="6">
                  <c:v>0.13411200000000004</c:v>
                </c:pt>
                <c:pt idx="7">
                  <c:v>0.15849600000000003</c:v>
                </c:pt>
                <c:pt idx="8">
                  <c:v>0.18288000000000001</c:v>
                </c:pt>
                <c:pt idx="9">
                  <c:v>0.207264</c:v>
                </c:pt>
                <c:pt idx="10">
                  <c:v>0.231648</c:v>
                </c:pt>
                <c:pt idx="11">
                  <c:v>0.256032</c:v>
                </c:pt>
                <c:pt idx="12">
                  <c:v>0.28041599999999994</c:v>
                </c:pt>
                <c:pt idx="13">
                  <c:v>0.30479999999999996</c:v>
                </c:pt>
              </c:numCache>
            </c:numRef>
          </c:yVal>
          <c:smooth val="0"/>
        </c:ser>
        <c:axId val="40634301"/>
        <c:axId val="30164390"/>
      </c:scatterChart>
      <c:valAx>
        <c:axId val="40634301"/>
        <c:scaling>
          <c:orientation val="minMax"/>
          <c:max val="0.9"/>
          <c:min val="0.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Velocity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164390"/>
        <c:crosses val="autoZero"/>
        <c:crossBetween val="midCat"/>
        <c:dispUnits/>
        <c:majorUnit val="0.1"/>
      </c:valAx>
      <c:valAx>
        <c:axId val="301643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6343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Velocity Profile at 12.9m along Tape</a:t>
            </a:r>
          </a:p>
        </c:rich>
      </c:tx>
      <c:layout>
        <c:manualLayout>
          <c:xMode val="factor"/>
          <c:yMode val="factor"/>
          <c:x val="0.0072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17175"/>
          <c:w val="0.91825"/>
          <c:h val="0.71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'Vertical Velocity'!$D$23:$D$38</c:f>
              <c:numCache>
                <c:ptCount val="16"/>
                <c:pt idx="0">
                  <c:v>0.63</c:v>
                </c:pt>
                <c:pt idx="1">
                  <c:v>0.65</c:v>
                </c:pt>
                <c:pt idx="2">
                  <c:v>0.71</c:v>
                </c:pt>
                <c:pt idx="3">
                  <c:v>0.76</c:v>
                </c:pt>
                <c:pt idx="4">
                  <c:v>0.76</c:v>
                </c:pt>
                <c:pt idx="5">
                  <c:v>0.78</c:v>
                </c:pt>
                <c:pt idx="6">
                  <c:v>0.81</c:v>
                </c:pt>
                <c:pt idx="7">
                  <c:v>0.82</c:v>
                </c:pt>
                <c:pt idx="8">
                  <c:v>0.85</c:v>
                </c:pt>
                <c:pt idx="9">
                  <c:v>0.88</c:v>
                </c:pt>
                <c:pt idx="10">
                  <c:v>0.86</c:v>
                </c:pt>
                <c:pt idx="11">
                  <c:v>0.88</c:v>
                </c:pt>
                <c:pt idx="12">
                  <c:v>0.84</c:v>
                </c:pt>
                <c:pt idx="13">
                  <c:v>0.87</c:v>
                </c:pt>
                <c:pt idx="14">
                  <c:v>0.88</c:v>
                </c:pt>
                <c:pt idx="15">
                  <c:v>0.88</c:v>
                </c:pt>
              </c:numCache>
            </c:numRef>
          </c:xVal>
          <c:yVal>
            <c:numRef>
              <c:f>'Vertical Velocity'!$C$23:$C$38</c:f>
              <c:numCache>
                <c:ptCount val="16"/>
                <c:pt idx="0">
                  <c:v>0.08071104</c:v>
                </c:pt>
                <c:pt idx="1">
                  <c:v>0.048767999999999985</c:v>
                </c:pt>
                <c:pt idx="2">
                  <c:v>0.060959999999999986</c:v>
                </c:pt>
                <c:pt idx="3">
                  <c:v>0.073152</c:v>
                </c:pt>
                <c:pt idx="4">
                  <c:v>0.08534399999999999</c:v>
                </c:pt>
                <c:pt idx="5">
                  <c:v>0.109728</c:v>
                </c:pt>
                <c:pt idx="6">
                  <c:v>0.134112</c:v>
                </c:pt>
                <c:pt idx="7">
                  <c:v>0.15849600000000003</c:v>
                </c:pt>
                <c:pt idx="8">
                  <c:v>0.18288000000000001</c:v>
                </c:pt>
                <c:pt idx="9">
                  <c:v>0.207264</c:v>
                </c:pt>
                <c:pt idx="10">
                  <c:v>0.231648</c:v>
                </c:pt>
                <c:pt idx="11">
                  <c:v>0.256032</c:v>
                </c:pt>
                <c:pt idx="12">
                  <c:v>0.28041599999999994</c:v>
                </c:pt>
                <c:pt idx="13">
                  <c:v>0.30479999999999996</c:v>
                </c:pt>
                <c:pt idx="14">
                  <c:v>0.329184</c:v>
                </c:pt>
                <c:pt idx="15">
                  <c:v>0.353568</c:v>
                </c:pt>
              </c:numCache>
            </c:numRef>
          </c:yVal>
          <c:smooth val="0"/>
        </c:ser>
        <c:axId val="3044055"/>
        <c:axId val="27396496"/>
      </c:scatterChart>
      <c:valAx>
        <c:axId val="3044055"/>
        <c:scaling>
          <c:orientation val="minMax"/>
          <c:min val="0.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Velocity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396496"/>
        <c:crosses val="autoZero"/>
        <c:crossBetween val="midCat"/>
        <c:dispUnits/>
        <c:majorUnit val="0.1"/>
      </c:valAx>
      <c:valAx>
        <c:axId val="273964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4405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5</xdr:row>
      <xdr:rowOff>114300</xdr:rowOff>
    </xdr:from>
    <xdr:to>
      <xdr:col>10</xdr:col>
      <xdr:colOff>466725</xdr:colOff>
      <xdr:row>26</xdr:row>
      <xdr:rowOff>47625</xdr:rowOff>
    </xdr:to>
    <xdr:graphicFrame>
      <xdr:nvGraphicFramePr>
        <xdr:cNvPr id="1" name="Chart 1"/>
        <xdr:cNvGraphicFramePr/>
      </xdr:nvGraphicFramePr>
      <xdr:xfrm>
        <a:off x="3952875" y="1028700"/>
        <a:ext cx="496252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5</xdr:row>
      <xdr:rowOff>180975</xdr:rowOff>
    </xdr:from>
    <xdr:to>
      <xdr:col>11</xdr:col>
      <xdr:colOff>266700</xdr:colOff>
      <xdr:row>21</xdr:row>
      <xdr:rowOff>123825</xdr:rowOff>
    </xdr:to>
    <xdr:graphicFrame>
      <xdr:nvGraphicFramePr>
        <xdr:cNvPr id="1" name="Chart 1"/>
        <xdr:cNvGraphicFramePr/>
      </xdr:nvGraphicFramePr>
      <xdr:xfrm>
        <a:off x="4638675" y="1133475"/>
        <a:ext cx="52768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314325</xdr:colOff>
      <xdr:row>22</xdr:row>
      <xdr:rowOff>133350</xdr:rowOff>
    </xdr:from>
    <xdr:to>
      <xdr:col>11</xdr:col>
      <xdr:colOff>209550</xdr:colOff>
      <xdr:row>38</xdr:row>
      <xdr:rowOff>0</xdr:rowOff>
    </xdr:to>
    <xdr:graphicFrame>
      <xdr:nvGraphicFramePr>
        <xdr:cNvPr id="2" name="Chart 2"/>
        <xdr:cNvGraphicFramePr/>
      </xdr:nvGraphicFramePr>
      <xdr:xfrm>
        <a:off x="4638675" y="4324350"/>
        <a:ext cx="521970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4"/>
  <sheetViews>
    <sheetView workbookViewId="0" topLeftCell="A1">
      <selection activeCell="E33" sqref="E33"/>
    </sheetView>
  </sheetViews>
  <sheetFormatPr defaultColWidth="9.33203125" defaultRowHeight="12.75"/>
  <cols>
    <col min="1" max="1" width="9.33203125" style="8" customWidth="1"/>
    <col min="2" max="2" width="27.83203125" style="8" customWidth="1"/>
    <col min="3" max="3" width="22.66015625" style="8" customWidth="1"/>
    <col min="4" max="4" width="12.83203125" style="8" customWidth="1"/>
    <col min="5" max="5" width="8.5" style="8" customWidth="1"/>
    <col min="6" max="6" width="12.83203125" style="8" customWidth="1"/>
    <col min="7" max="7" width="18.16015625" style="8" customWidth="1"/>
    <col min="8" max="8" width="7" style="8" customWidth="1"/>
    <col min="9" max="10" width="18.83203125" style="8" customWidth="1"/>
    <col min="11" max="11" width="3.66015625" style="8" customWidth="1"/>
    <col min="12" max="12" width="19.16015625" style="8" customWidth="1"/>
    <col min="13" max="14" width="12.83203125" style="8" customWidth="1"/>
    <col min="15" max="15" width="8.83203125" style="15" customWidth="1"/>
    <col min="16" max="16" width="10" style="16" customWidth="1"/>
    <col min="17" max="16384" width="9.33203125" style="8" customWidth="1"/>
  </cols>
  <sheetData>
    <row r="1" ht="20.25">
      <c r="B1" s="14" t="s">
        <v>28</v>
      </c>
    </row>
    <row r="3" ht="13.5" thickBot="1"/>
    <row r="4" spans="2:25" ht="12.75">
      <c r="B4" s="8" t="s">
        <v>29</v>
      </c>
      <c r="C4" s="17" t="s">
        <v>30</v>
      </c>
      <c r="F4" s="18" t="s">
        <v>31</v>
      </c>
      <c r="G4" s="19"/>
      <c r="X4" s="15"/>
      <c r="Y4" s="16"/>
    </row>
    <row r="5" spans="2:31" ht="12.75">
      <c r="B5" s="8" t="s">
        <v>32</v>
      </c>
      <c r="C5" s="20">
        <v>38815</v>
      </c>
      <c r="F5" s="21" t="s">
        <v>33</v>
      </c>
      <c r="G5" s="22"/>
      <c r="I5" s="23">
        <f>SUM(N17:N33)</f>
        <v>2.0236362476441867</v>
      </c>
      <c r="J5" s="13"/>
      <c r="X5" s="15"/>
      <c r="Y5" s="16"/>
      <c r="AE5" s="24"/>
    </row>
    <row r="6" spans="2:34" ht="12.75">
      <c r="B6" s="8" t="s">
        <v>34</v>
      </c>
      <c r="C6" s="25"/>
      <c r="F6" s="21" t="s">
        <v>35</v>
      </c>
      <c r="G6" s="22"/>
      <c r="I6" s="23">
        <f>SUM(L17:L33)</f>
        <v>3.045</v>
      </c>
      <c r="J6" s="13"/>
      <c r="S6" s="15"/>
      <c r="T6" s="15"/>
      <c r="U6" s="15"/>
      <c r="V6" s="15"/>
      <c r="X6" s="15"/>
      <c r="Y6" s="16"/>
      <c r="Z6" s="26"/>
      <c r="AA6" s="15"/>
      <c r="AB6" s="27"/>
      <c r="AC6" s="28"/>
      <c r="AD6" s="15"/>
      <c r="AE6" s="24"/>
      <c r="AF6" s="29"/>
      <c r="AH6" s="27"/>
    </row>
    <row r="7" spans="2:22" ht="13.5" thickBot="1">
      <c r="B7" s="8" t="s">
        <v>36</v>
      </c>
      <c r="C7" s="30" t="s">
        <v>37</v>
      </c>
      <c r="F7" s="21" t="s">
        <v>38</v>
      </c>
      <c r="G7" s="22"/>
      <c r="I7" s="23">
        <f>SUM(M17:M33)</f>
        <v>10.983254526294653</v>
      </c>
      <c r="J7" s="13"/>
      <c r="N7" s="26"/>
      <c r="S7" s="28"/>
      <c r="T7" s="15"/>
      <c r="U7" s="24"/>
      <c r="V7" s="29"/>
    </row>
    <row r="8" spans="6:22" ht="13.5" thickBot="1">
      <c r="F8" s="21" t="s">
        <v>39</v>
      </c>
      <c r="G8" s="22"/>
      <c r="I8" s="23">
        <f>I6/I7</f>
        <v>0.2772402289967936</v>
      </c>
      <c r="J8" s="13"/>
      <c r="N8" s="26"/>
      <c r="S8" s="28"/>
      <c r="T8" s="15"/>
      <c r="U8" s="24"/>
      <c r="V8" s="29"/>
    </row>
    <row r="9" spans="2:22" ht="12.75">
      <c r="B9" s="8" t="s">
        <v>40</v>
      </c>
      <c r="C9" s="31">
        <v>1.65</v>
      </c>
      <c r="F9" s="21" t="s">
        <v>41</v>
      </c>
      <c r="G9" s="22"/>
      <c r="I9" s="23">
        <f>I5/I6</f>
        <v>0.6645767644151681</v>
      </c>
      <c r="J9" s="13"/>
      <c r="N9" s="26"/>
      <c r="S9" s="28"/>
      <c r="T9" s="15"/>
      <c r="U9" s="24"/>
      <c r="V9" s="29"/>
    </row>
    <row r="10" spans="2:22" ht="12.75">
      <c r="B10" s="8" t="s">
        <v>42</v>
      </c>
      <c r="C10" s="32">
        <v>0.01</v>
      </c>
      <c r="F10" s="21" t="s">
        <v>43</v>
      </c>
      <c r="G10" s="22"/>
      <c r="I10" s="23">
        <f>I9/(I6/(C11)*9.81)^0.5</f>
        <v>0.4032861834613526</v>
      </c>
      <c r="J10" s="13"/>
      <c r="N10" s="26"/>
      <c r="S10" s="28"/>
      <c r="T10" s="15"/>
      <c r="U10" s="24"/>
      <c r="V10" s="29"/>
    </row>
    <row r="11" spans="2:22" ht="12.75">
      <c r="B11" s="8" t="s">
        <v>44</v>
      </c>
      <c r="C11" s="25">
        <v>11</v>
      </c>
      <c r="F11" s="21" t="s">
        <v>45</v>
      </c>
      <c r="G11" s="22"/>
      <c r="I11" s="23">
        <f>8*9.81*I8*C10/(I9^2)</f>
        <v>0.4926346297571214</v>
      </c>
      <c r="J11" s="13"/>
      <c r="N11" s="26"/>
      <c r="S11" s="28"/>
      <c r="T11" s="15"/>
      <c r="U11" s="24"/>
      <c r="V11" s="29"/>
    </row>
    <row r="12" spans="2:22" ht="13.5" thickBot="1">
      <c r="B12" s="8" t="s">
        <v>46</v>
      </c>
      <c r="C12" s="33">
        <v>15.7</v>
      </c>
      <c r="F12" s="21" t="s">
        <v>47</v>
      </c>
      <c r="G12" s="22"/>
      <c r="I12" s="23">
        <f>I8^(2/3)*C10^0.5/I9</f>
        <v>0.0639772663807701</v>
      </c>
      <c r="J12" s="13"/>
      <c r="N12" s="26"/>
      <c r="S12" s="28"/>
      <c r="T12" s="15"/>
      <c r="U12" s="24"/>
      <c r="V12" s="29"/>
    </row>
    <row r="13" spans="3:22" ht="12.75">
      <c r="C13" s="15"/>
      <c r="N13" s="26"/>
      <c r="S13" s="28"/>
      <c r="T13" s="15"/>
      <c r="U13" s="24"/>
      <c r="V13" s="29"/>
    </row>
    <row r="14" spans="3:22" ht="12.75">
      <c r="C14" s="15"/>
      <c r="N14" s="26"/>
      <c r="S14" s="28"/>
      <c r="T14" s="15"/>
      <c r="U14" s="24"/>
      <c r="V14" s="29"/>
    </row>
    <row r="15" spans="2:22" ht="40.5" customHeight="1">
      <c r="B15" s="34" t="s">
        <v>48</v>
      </c>
      <c r="C15" s="34"/>
      <c r="D15" s="34"/>
      <c r="E15" s="35"/>
      <c r="F15" s="36" t="s">
        <v>49</v>
      </c>
      <c r="G15" s="36"/>
      <c r="I15" s="37" t="s">
        <v>50</v>
      </c>
      <c r="J15" s="37"/>
      <c r="K15" s="37"/>
      <c r="L15" s="38" t="s">
        <v>51</v>
      </c>
      <c r="M15" s="39"/>
      <c r="N15" s="39"/>
      <c r="O15" s="40"/>
      <c r="S15" s="28"/>
      <c r="T15" s="15"/>
      <c r="U15" s="24"/>
      <c r="V15" s="29"/>
    </row>
    <row r="16" spans="2:24" s="41" customFormat="1" ht="57.75" customHeight="1" thickBot="1">
      <c r="B16" s="41" t="s">
        <v>52</v>
      </c>
      <c r="C16" s="41" t="s">
        <v>53</v>
      </c>
      <c r="D16" s="41" t="s">
        <v>54</v>
      </c>
      <c r="F16" s="42" t="s">
        <v>55</v>
      </c>
      <c r="G16" s="42" t="s">
        <v>56</v>
      </c>
      <c r="I16" s="43" t="s">
        <v>57</v>
      </c>
      <c r="J16" s="43" t="s">
        <v>58</v>
      </c>
      <c r="L16" s="42" t="s">
        <v>59</v>
      </c>
      <c r="M16" s="42" t="s">
        <v>60</v>
      </c>
      <c r="N16" s="44" t="s">
        <v>61</v>
      </c>
      <c r="O16" s="43"/>
      <c r="P16" s="45"/>
      <c r="S16" s="46"/>
      <c r="T16" s="43"/>
      <c r="U16" s="47"/>
      <c r="V16" s="48"/>
      <c r="X16" s="49"/>
    </row>
    <row r="17" spans="1:24" ht="12.75">
      <c r="A17" s="17" t="s">
        <v>62</v>
      </c>
      <c r="B17" s="17">
        <v>3.9</v>
      </c>
      <c r="C17" s="50">
        <v>1.69</v>
      </c>
      <c r="D17" s="51">
        <v>0.02</v>
      </c>
      <c r="F17" s="52">
        <f aca="true" t="shared" si="0" ref="F17:F28">$C$9-C17</f>
        <v>-0.040000000000000036</v>
      </c>
      <c r="G17" s="23">
        <f>(F17+D17)</f>
        <v>-0.020000000000000035</v>
      </c>
      <c r="I17" s="3">
        <v>0.24</v>
      </c>
      <c r="J17" s="3">
        <v>0</v>
      </c>
      <c r="L17" s="23">
        <f aca="true" t="shared" si="1" ref="L17:L27">(($G17-$F17+$G18-$F18)/2)*($B18-$B17)</f>
        <v>0.06500000000000003</v>
      </c>
      <c r="M17" s="23">
        <f aca="true" t="shared" si="2" ref="M17:M27">IF(D17+D18&gt;ABS(F17-F18),((B18-B17)^2+(F17-F18)^2)^0.5,MAX(D17,D18)/ABS(C18-C17)*((B18-B17)^2+(F17-F18)^2)^0.5)</f>
        <v>1.0017983829094559</v>
      </c>
      <c r="N17" s="53">
        <f>L17*I17</f>
        <v>0.015600000000000006</v>
      </c>
      <c r="S17" s="28"/>
      <c r="T17" s="15"/>
      <c r="U17" s="24"/>
      <c r="V17" s="29"/>
      <c r="X17" s="27"/>
    </row>
    <row r="18" spans="1:14" ht="12.75">
      <c r="A18" s="54"/>
      <c r="B18" s="54">
        <v>4.9</v>
      </c>
      <c r="C18" s="8">
        <v>1.75</v>
      </c>
      <c r="D18" s="55">
        <v>0.11</v>
      </c>
      <c r="F18" s="52">
        <f t="shared" si="0"/>
        <v>-0.10000000000000009</v>
      </c>
      <c r="G18" s="52">
        <f aca="true" t="shared" si="3" ref="G18:G28">(F18+D18)</f>
        <v>0.009999999999999912</v>
      </c>
      <c r="I18" s="7">
        <v>0.5146706586826346</v>
      </c>
      <c r="J18" s="3">
        <v>0.35</v>
      </c>
      <c r="L18" s="23">
        <f t="shared" si="1"/>
        <v>0.1425</v>
      </c>
      <c r="M18" s="23">
        <f t="shared" si="2"/>
        <v>1.0024470060806208</v>
      </c>
      <c r="N18" s="53">
        <f aca="true" t="shared" si="4" ref="N18:N28">L18*I18</f>
        <v>0.07334056886227543</v>
      </c>
    </row>
    <row r="19" spans="1:14" ht="12.75">
      <c r="A19" s="54"/>
      <c r="B19" s="54">
        <v>5.9</v>
      </c>
      <c r="C19" s="8">
        <v>1.82</v>
      </c>
      <c r="D19" s="55">
        <v>0.175</v>
      </c>
      <c r="F19" s="52">
        <f t="shared" si="0"/>
        <v>-0.17000000000000015</v>
      </c>
      <c r="G19" s="52">
        <f t="shared" si="3"/>
        <v>0.004999999999999838</v>
      </c>
      <c r="I19" s="7">
        <v>0.6433333333333333</v>
      </c>
      <c r="J19" s="3">
        <v>0.6</v>
      </c>
      <c r="L19" s="23">
        <f t="shared" si="1"/>
        <v>0.1925</v>
      </c>
      <c r="M19" s="23">
        <f t="shared" si="2"/>
        <v>1.0004498987955368</v>
      </c>
      <c r="N19" s="53">
        <f t="shared" si="4"/>
        <v>0.12384166666666667</v>
      </c>
    </row>
    <row r="20" spans="1:14" ht="12.75">
      <c r="A20" s="54"/>
      <c r="B20" s="54">
        <v>6.9</v>
      </c>
      <c r="C20" s="8">
        <v>1.85</v>
      </c>
      <c r="D20" s="55">
        <v>0.21</v>
      </c>
      <c r="F20" s="52">
        <f t="shared" si="0"/>
        <v>-0.20000000000000018</v>
      </c>
      <c r="G20" s="52">
        <f t="shared" si="3"/>
        <v>0.009999999999999815</v>
      </c>
      <c r="I20" s="7">
        <v>0.6509677419354839</v>
      </c>
      <c r="J20" s="3">
        <v>0.68</v>
      </c>
      <c r="L20" s="23">
        <f t="shared" si="1"/>
        <v>0.245</v>
      </c>
      <c r="M20" s="23">
        <f t="shared" si="2"/>
        <v>1.0012492197250393</v>
      </c>
      <c r="N20" s="53">
        <f t="shared" si="4"/>
        <v>0.15948709677419357</v>
      </c>
    </row>
    <row r="21" spans="1:14" ht="12.75">
      <c r="A21" s="54"/>
      <c r="B21" s="54">
        <v>7.9</v>
      </c>
      <c r="C21" s="8">
        <v>1.9</v>
      </c>
      <c r="D21" s="55">
        <v>0.28</v>
      </c>
      <c r="F21" s="52">
        <f t="shared" si="0"/>
        <v>-0.25</v>
      </c>
      <c r="G21" s="52">
        <f t="shared" si="3"/>
        <v>0.030000000000000027</v>
      </c>
      <c r="I21" s="7">
        <v>0.6355000000000001</v>
      </c>
      <c r="J21" s="3">
        <v>0.63</v>
      </c>
      <c r="L21" s="23">
        <f t="shared" si="1"/>
        <v>0.30000000000000004</v>
      </c>
      <c r="M21" s="23">
        <f t="shared" si="2"/>
        <v>1.0012492197250393</v>
      </c>
      <c r="N21" s="53">
        <f t="shared" si="4"/>
        <v>0.19065000000000004</v>
      </c>
    </row>
    <row r="22" spans="1:14" ht="12.75">
      <c r="A22" s="54"/>
      <c r="B22" s="54">
        <v>8.9</v>
      </c>
      <c r="C22" s="8">
        <v>1.95</v>
      </c>
      <c r="D22" s="55">
        <v>0.32</v>
      </c>
      <c r="F22" s="52">
        <f t="shared" si="0"/>
        <v>-0.30000000000000004</v>
      </c>
      <c r="G22" s="52">
        <f t="shared" si="3"/>
        <v>0.019999999999999962</v>
      </c>
      <c r="I22" s="7">
        <v>0.64</v>
      </c>
      <c r="J22" s="3">
        <v>0.64</v>
      </c>
      <c r="L22" s="23">
        <f t="shared" si="1"/>
        <v>0.33499999999999996</v>
      </c>
      <c r="M22" s="23">
        <f t="shared" si="2"/>
        <v>1.0012492197250393</v>
      </c>
      <c r="N22" s="53">
        <f t="shared" si="4"/>
        <v>0.21439999999999998</v>
      </c>
    </row>
    <row r="23" spans="1:14" ht="12.75">
      <c r="A23" s="54"/>
      <c r="B23" s="54">
        <v>9.9</v>
      </c>
      <c r="C23" s="8">
        <v>2</v>
      </c>
      <c r="D23" s="55">
        <v>0.35</v>
      </c>
      <c r="F23" s="52">
        <f t="shared" si="0"/>
        <v>-0.3500000000000001</v>
      </c>
      <c r="G23" s="52">
        <f t="shared" si="3"/>
        <v>-1.1102230246251565E-16</v>
      </c>
      <c r="I23" s="7">
        <v>0.6870588235294117</v>
      </c>
      <c r="J23" s="3">
        <v>0.64</v>
      </c>
      <c r="L23" s="23">
        <f t="shared" si="1"/>
        <v>0.405</v>
      </c>
      <c r="M23" s="23">
        <f t="shared" si="2"/>
        <v>1.0024470060806208</v>
      </c>
      <c r="N23" s="53">
        <f t="shared" si="4"/>
        <v>0.2782588235294118</v>
      </c>
    </row>
    <row r="24" spans="1:14" ht="12.75">
      <c r="A24" s="54"/>
      <c r="B24" s="54">
        <v>10.9</v>
      </c>
      <c r="C24" s="8">
        <v>2.07</v>
      </c>
      <c r="D24" s="55">
        <v>0.46</v>
      </c>
      <c r="F24" s="52">
        <f t="shared" si="0"/>
        <v>-0.41999999999999993</v>
      </c>
      <c r="G24" s="52">
        <f t="shared" si="3"/>
        <v>0.04000000000000009</v>
      </c>
      <c r="I24" s="7">
        <v>0.71</v>
      </c>
      <c r="J24" s="3">
        <v>0.72</v>
      </c>
      <c r="L24" s="23">
        <f t="shared" si="1"/>
        <v>0.455</v>
      </c>
      <c r="M24" s="23">
        <f t="shared" si="2"/>
        <v>1</v>
      </c>
      <c r="N24" s="53">
        <f t="shared" si="4"/>
        <v>0.32305</v>
      </c>
    </row>
    <row r="25" spans="1:48" ht="12.75">
      <c r="A25" s="54"/>
      <c r="B25" s="54">
        <v>11.9</v>
      </c>
      <c r="C25" s="8">
        <v>2.07</v>
      </c>
      <c r="D25" s="55">
        <v>0.45</v>
      </c>
      <c r="F25" s="52">
        <f t="shared" si="0"/>
        <v>-0.41999999999999993</v>
      </c>
      <c r="G25" s="52">
        <f t="shared" si="3"/>
        <v>0.030000000000000082</v>
      </c>
      <c r="I25" s="7">
        <v>0.7510714285714286</v>
      </c>
      <c r="J25" s="3">
        <v>0.7</v>
      </c>
      <c r="L25" s="23">
        <f t="shared" si="1"/>
        <v>0.405</v>
      </c>
      <c r="M25" s="23">
        <f t="shared" si="2"/>
        <v>1.0024470060806208</v>
      </c>
      <c r="N25" s="53">
        <f t="shared" si="4"/>
        <v>0.3041839285714286</v>
      </c>
      <c r="AV25" s="56"/>
    </row>
    <row r="26" spans="1:48" ht="12.75">
      <c r="A26" s="54"/>
      <c r="B26" s="54">
        <v>12.9</v>
      </c>
      <c r="C26" s="8">
        <v>2</v>
      </c>
      <c r="D26" s="55">
        <v>0.36</v>
      </c>
      <c r="F26" s="52">
        <f t="shared" si="0"/>
        <v>-0.3500000000000001</v>
      </c>
      <c r="G26" s="52">
        <f t="shared" si="3"/>
        <v>0.009999999999999898</v>
      </c>
      <c r="I26" s="7">
        <v>0.7488391038696538</v>
      </c>
      <c r="J26" s="3">
        <v>0.81</v>
      </c>
      <c r="L26" s="23">
        <f t="shared" si="1"/>
        <v>0.33999999999999997</v>
      </c>
      <c r="M26" s="23">
        <f t="shared" si="2"/>
        <v>1.0012492197250393</v>
      </c>
      <c r="N26" s="53">
        <f t="shared" si="4"/>
        <v>0.25460529531568227</v>
      </c>
      <c r="AV26" s="56"/>
    </row>
    <row r="27" spans="1:48" ht="12.75">
      <c r="A27" s="54"/>
      <c r="B27" s="54">
        <v>13.9</v>
      </c>
      <c r="C27" s="8">
        <v>1.95</v>
      </c>
      <c r="D27" s="55">
        <v>0.32</v>
      </c>
      <c r="F27" s="52">
        <f t="shared" si="0"/>
        <v>-0.30000000000000004</v>
      </c>
      <c r="G27" s="52">
        <f t="shared" si="3"/>
        <v>0.019999999999999962</v>
      </c>
      <c r="I27" s="7">
        <v>0.538867924528302</v>
      </c>
      <c r="J27" s="3">
        <v>0.68</v>
      </c>
      <c r="L27" s="23">
        <f t="shared" si="1"/>
        <v>0.16</v>
      </c>
      <c r="M27" s="23">
        <f t="shared" si="2"/>
        <v>0.9686683474476389</v>
      </c>
      <c r="N27" s="53">
        <f t="shared" si="4"/>
        <v>0.08621886792452832</v>
      </c>
      <c r="AV27" s="56"/>
    </row>
    <row r="28" spans="1:48" ht="13.5" thickBot="1">
      <c r="A28" s="57" t="s">
        <v>63</v>
      </c>
      <c r="B28" s="57">
        <v>14.9</v>
      </c>
      <c r="C28" s="58">
        <v>1.6</v>
      </c>
      <c r="D28" s="59">
        <v>0</v>
      </c>
      <c r="F28" s="52">
        <f t="shared" si="0"/>
        <v>0.04999999999999982</v>
      </c>
      <c r="G28" s="52">
        <f t="shared" si="3"/>
        <v>0.04999999999999982</v>
      </c>
      <c r="I28" s="6">
        <v>0</v>
      </c>
      <c r="J28" s="3">
        <v>0</v>
      </c>
      <c r="L28" s="23">
        <f>(($G28-$F28+$G29-$F29)/2)*($B30-$B28)</f>
        <v>0</v>
      </c>
      <c r="M28" s="23">
        <f>IF(D28+D30&gt;ABS(F28-F29),((B30-B28)^2+(F28-F29)^2)^0.5,MAX(D28,D30)/ABS(C30-C28)*((B30-B28)^2+(F28-F29)^2)^0.5)</f>
        <v>0</v>
      </c>
      <c r="N28" s="53">
        <f t="shared" si="4"/>
        <v>0</v>
      </c>
      <c r="AV28" s="56"/>
    </row>
    <row r="29" spans="6:48" ht="12.75">
      <c r="F29" s="9"/>
      <c r="G29" s="9"/>
      <c r="H29" s="9"/>
      <c r="I29" s="9"/>
      <c r="J29" s="13"/>
      <c r="K29" s="9"/>
      <c r="L29" s="13"/>
      <c r="M29" s="13"/>
      <c r="N29" s="60"/>
      <c r="O29" s="13"/>
      <c r="P29" s="61"/>
      <c r="AV29" s="56"/>
    </row>
    <row r="30" spans="2:48" ht="12.75">
      <c r="B30" s="9"/>
      <c r="C30" s="9"/>
      <c r="D30" s="15"/>
      <c r="F30" s="9"/>
      <c r="G30" s="9"/>
      <c r="H30" s="9"/>
      <c r="I30" s="13"/>
      <c r="K30" s="9"/>
      <c r="L30" s="13"/>
      <c r="M30" s="13"/>
      <c r="N30" s="60"/>
      <c r="O30" s="13"/>
      <c r="P30" s="61"/>
      <c r="AV30" s="56"/>
    </row>
    <row r="31" spans="4:48" ht="12.75">
      <c r="D31" s="15"/>
      <c r="F31" s="9"/>
      <c r="G31" s="9"/>
      <c r="H31" s="9"/>
      <c r="I31" s="13"/>
      <c r="K31" s="9"/>
      <c r="L31" s="13"/>
      <c r="M31" s="13"/>
      <c r="N31" s="60"/>
      <c r="O31" s="13"/>
      <c r="P31" s="61"/>
      <c r="AV31" s="56"/>
    </row>
    <row r="32" spans="2:48" ht="12.75">
      <c r="B32" s="8" t="s">
        <v>64</v>
      </c>
      <c r="D32" s="15"/>
      <c r="F32" s="9"/>
      <c r="G32" s="9"/>
      <c r="H32" s="9"/>
      <c r="I32" s="13"/>
      <c r="K32" s="9"/>
      <c r="L32" s="13"/>
      <c r="M32" s="13"/>
      <c r="N32" s="60"/>
      <c r="O32" s="13"/>
      <c r="P32" s="61"/>
      <c r="AV32" s="56"/>
    </row>
    <row r="33" spans="4:16" ht="12.75">
      <c r="D33" s="15"/>
      <c r="F33" s="9"/>
      <c r="G33" s="9"/>
      <c r="H33" s="9"/>
      <c r="I33" s="9"/>
      <c r="K33" s="9"/>
      <c r="L33" s="13"/>
      <c r="M33" s="13"/>
      <c r="N33" s="60"/>
      <c r="O33" s="13"/>
      <c r="P33" s="61"/>
    </row>
    <row r="34" spans="2:16" ht="12.75">
      <c r="B34" s="62" t="s">
        <v>65</v>
      </c>
      <c r="C34" s="62"/>
      <c r="D34" s="62"/>
      <c r="E34" s="62"/>
      <c r="F34" s="9"/>
      <c r="G34" s="9"/>
      <c r="H34" s="9"/>
      <c r="I34" s="9"/>
      <c r="K34" s="9"/>
      <c r="L34" s="9"/>
      <c r="M34" s="9"/>
      <c r="N34" s="9"/>
      <c r="O34" s="13"/>
      <c r="P34" s="61"/>
    </row>
  </sheetData>
  <mergeCells count="12">
    <mergeCell ref="B15:D15"/>
    <mergeCell ref="F4:G4"/>
    <mergeCell ref="F5:G5"/>
    <mergeCell ref="F6:G6"/>
    <mergeCell ref="F7:G7"/>
    <mergeCell ref="F11:G11"/>
    <mergeCell ref="F12:G12"/>
    <mergeCell ref="F8:G8"/>
    <mergeCell ref="F9:G9"/>
    <mergeCell ref="F10:G10"/>
    <mergeCell ref="L15:N15"/>
    <mergeCell ref="F15:G15"/>
  </mergeCells>
  <printOptions gridLines="1"/>
  <pageMargins left="0.75" right="0.75" top="1" bottom="1" header="0.5" footer="0.5"/>
  <pageSetup horizontalDpi="300" verticalDpi="300" orientation="landscape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504"/>
  <sheetViews>
    <sheetView workbookViewId="0" topLeftCell="A1">
      <selection activeCell="F41" sqref="F41"/>
    </sheetView>
  </sheetViews>
  <sheetFormatPr defaultColWidth="9.33203125" defaultRowHeight="12.75"/>
  <cols>
    <col min="1" max="1" width="26.83203125" style="63" customWidth="1"/>
    <col min="2" max="2" width="20.83203125" style="63" customWidth="1"/>
    <col min="3" max="3" width="11.33203125" style="63" customWidth="1"/>
    <col min="4" max="4" width="9.33203125" style="63" customWidth="1"/>
    <col min="5" max="5" width="12.83203125" style="63" customWidth="1"/>
    <col min="6" max="7" width="19.33203125" style="64" customWidth="1"/>
    <col min="8" max="16384" width="9.33203125" style="63" customWidth="1"/>
  </cols>
  <sheetData>
    <row r="1" ht="20.25">
      <c r="A1" s="14" t="s">
        <v>66</v>
      </c>
    </row>
    <row r="3" spans="6:7" ht="13.5" thickBot="1">
      <c r="F3" s="65" t="s">
        <v>67</v>
      </c>
      <c r="G3" s="66"/>
    </row>
    <row r="4" spans="1:13" ht="12.75">
      <c r="A4" s="67" t="s">
        <v>29</v>
      </c>
      <c r="B4" s="68" t="s">
        <v>30</v>
      </c>
      <c r="F4" s="69" t="s">
        <v>68</v>
      </c>
      <c r="G4" s="69">
        <f>B14</f>
        <v>22</v>
      </c>
      <c r="L4" s="70" t="s">
        <v>69</v>
      </c>
      <c r="M4" s="70" t="s">
        <v>70</v>
      </c>
    </row>
    <row r="5" spans="1:13" ht="12.75">
      <c r="A5" s="67" t="s">
        <v>32</v>
      </c>
      <c r="B5" s="71">
        <v>38815</v>
      </c>
      <c r="F5" s="69" t="s">
        <v>71</v>
      </c>
      <c r="G5" s="72">
        <f>0.015*(G4)^(1/6)</f>
        <v>0.025108939631084824</v>
      </c>
      <c r="L5" s="73">
        <v>1</v>
      </c>
      <c r="M5" s="74">
        <v>4</v>
      </c>
    </row>
    <row r="6" spans="1:13" ht="12.75">
      <c r="A6" s="67" t="s">
        <v>34</v>
      </c>
      <c r="B6" s="75"/>
      <c r="L6" s="73">
        <v>4</v>
      </c>
      <c r="M6" s="74">
        <v>3</v>
      </c>
    </row>
    <row r="7" spans="1:13" ht="13.5" thickBot="1">
      <c r="A7" s="67" t="s">
        <v>36</v>
      </c>
      <c r="B7" s="76" t="s">
        <v>72</v>
      </c>
      <c r="L7" s="73">
        <v>5.6</v>
      </c>
      <c r="M7" s="74">
        <v>2</v>
      </c>
    </row>
    <row r="8" spans="1:13" ht="12.75">
      <c r="A8" s="77"/>
      <c r="L8" s="73">
        <v>8</v>
      </c>
      <c r="M8" s="74">
        <v>4</v>
      </c>
    </row>
    <row r="9" spans="1:13" ht="12.75">
      <c r="A9" s="78" t="s">
        <v>73</v>
      </c>
      <c r="F9" s="63"/>
      <c r="G9" s="63"/>
      <c r="L9" s="73">
        <v>11</v>
      </c>
      <c r="M9" s="74">
        <v>9</v>
      </c>
    </row>
    <row r="10" spans="1:13" ht="12.75">
      <c r="A10" s="79" t="s">
        <v>74</v>
      </c>
      <c r="B10" s="79" t="s">
        <v>75</v>
      </c>
      <c r="C10" s="79" t="s">
        <v>76</v>
      </c>
      <c r="F10" s="63"/>
      <c r="G10" s="63"/>
      <c r="L10" s="73">
        <v>16</v>
      </c>
      <c r="M10" s="74">
        <v>20</v>
      </c>
    </row>
    <row r="11" spans="1:13" ht="12.75">
      <c r="A11" s="79">
        <v>100</v>
      </c>
      <c r="B11" s="79">
        <f aca="true" t="shared" si="0" ref="B11:B17">PERCENTILE(B$20:B$132,$A11/100)</f>
        <v>90</v>
      </c>
      <c r="C11" s="79">
        <f aca="true" t="shared" si="1" ref="C11:C17">PERCENTILE($C$20:$C$132,$A11/100)</f>
        <v>0</v>
      </c>
      <c r="F11" s="63"/>
      <c r="G11" s="63"/>
      <c r="L11" s="73">
        <v>22</v>
      </c>
      <c r="M11" s="74">
        <v>33</v>
      </c>
    </row>
    <row r="12" spans="1:13" ht="12.75">
      <c r="A12" s="79">
        <v>90</v>
      </c>
      <c r="B12" s="79">
        <f t="shared" si="0"/>
        <v>45</v>
      </c>
      <c r="C12" s="79">
        <f t="shared" si="1"/>
        <v>-3</v>
      </c>
      <c r="F12" s="63"/>
      <c r="G12" s="63"/>
      <c r="L12" s="73">
        <v>32</v>
      </c>
      <c r="M12" s="74">
        <v>24</v>
      </c>
    </row>
    <row r="13" spans="1:13" ht="12.75">
      <c r="A13" s="79">
        <v>84</v>
      </c>
      <c r="B13" s="79">
        <f t="shared" si="0"/>
        <v>32</v>
      </c>
      <c r="C13" s="79">
        <f t="shared" si="1"/>
        <v>-3.4594316186372978</v>
      </c>
      <c r="L13" s="73">
        <v>45</v>
      </c>
      <c r="M13" s="74">
        <v>8</v>
      </c>
    </row>
    <row r="14" spans="1:13" ht="12.75">
      <c r="A14" s="79">
        <v>50</v>
      </c>
      <c r="B14" s="79">
        <f t="shared" si="0"/>
        <v>22</v>
      </c>
      <c r="C14" s="79">
        <f t="shared" si="1"/>
        <v>-4.459431618637297</v>
      </c>
      <c r="L14" s="73">
        <v>64</v>
      </c>
      <c r="M14" s="74">
        <v>5</v>
      </c>
    </row>
    <row r="15" spans="1:13" ht="12.75">
      <c r="A15" s="79">
        <v>16</v>
      </c>
      <c r="B15" s="79">
        <f t="shared" si="0"/>
        <v>11</v>
      </c>
      <c r="C15" s="79">
        <f t="shared" si="1"/>
        <v>-5</v>
      </c>
      <c r="L15" s="73">
        <v>90</v>
      </c>
      <c r="M15" s="74">
        <v>1</v>
      </c>
    </row>
    <row r="16" spans="1:13" ht="13.5" thickBot="1">
      <c r="A16" s="79">
        <v>10</v>
      </c>
      <c r="B16" s="79">
        <f t="shared" si="0"/>
        <v>8</v>
      </c>
      <c r="C16" s="79">
        <f t="shared" si="1"/>
        <v>-5.491853096329675</v>
      </c>
      <c r="L16" s="80" t="s">
        <v>77</v>
      </c>
      <c r="M16" s="80">
        <v>0</v>
      </c>
    </row>
    <row r="17" spans="1:3" ht="12.75">
      <c r="A17" s="79">
        <v>0</v>
      </c>
      <c r="B17" s="79">
        <f t="shared" si="0"/>
        <v>1</v>
      </c>
      <c r="C17" s="79">
        <f t="shared" si="1"/>
        <v>-6.491853096329675</v>
      </c>
    </row>
    <row r="18" spans="2:3" ht="12.75">
      <c r="B18" s="81" t="s">
        <v>0</v>
      </c>
      <c r="C18" s="82"/>
    </row>
    <row r="19" spans="2:15" ht="25.5">
      <c r="B19" s="83" t="s">
        <v>78</v>
      </c>
      <c r="C19" s="83" t="s">
        <v>79</v>
      </c>
      <c r="D19" s="67"/>
      <c r="E19" s="67"/>
      <c r="H19" s="67"/>
      <c r="I19" s="67"/>
      <c r="J19" s="67"/>
      <c r="K19" s="67"/>
      <c r="L19" s="67"/>
      <c r="M19" s="67"/>
      <c r="N19" s="67"/>
      <c r="O19" s="67"/>
    </row>
    <row r="20" spans="2:15" ht="12.75">
      <c r="B20" s="84">
        <v>45</v>
      </c>
      <c r="C20" s="85">
        <f>-LOG(B20,2)</f>
        <v>-5.491853096329675</v>
      </c>
      <c r="D20" s="67"/>
      <c r="E20" s="67"/>
      <c r="H20" s="67"/>
      <c r="I20" s="67"/>
      <c r="J20" s="67"/>
      <c r="K20" s="67"/>
      <c r="L20" s="67"/>
      <c r="M20" s="67"/>
      <c r="N20" s="67"/>
      <c r="O20" s="67"/>
    </row>
    <row r="21" spans="2:15" ht="12.75">
      <c r="B21" s="84">
        <v>8</v>
      </c>
      <c r="C21" s="85">
        <f aca="true" t="shared" si="2" ref="C21:C84">-LOG(B21,2)</f>
        <v>-3</v>
      </c>
      <c r="D21" s="67"/>
      <c r="E21" s="67"/>
      <c r="H21" s="67"/>
      <c r="I21" s="67"/>
      <c r="J21" s="67"/>
      <c r="K21" s="67"/>
      <c r="L21" s="67"/>
      <c r="M21" s="67"/>
      <c r="N21" s="67"/>
      <c r="O21" s="67"/>
    </row>
    <row r="22" spans="2:15" ht="12.75">
      <c r="B22" s="84">
        <v>11</v>
      </c>
      <c r="C22" s="85">
        <f t="shared" si="2"/>
        <v>-3.4594316186372978</v>
      </c>
      <c r="D22" s="67"/>
      <c r="E22" s="67"/>
      <c r="H22" s="67"/>
      <c r="I22" s="67"/>
      <c r="J22" s="67"/>
      <c r="K22" s="67"/>
      <c r="L22" s="67"/>
      <c r="M22" s="67"/>
      <c r="N22" s="67"/>
      <c r="O22" s="67"/>
    </row>
    <row r="23" spans="2:15" ht="12.75">
      <c r="B23" s="86">
        <v>32</v>
      </c>
      <c r="C23" s="85">
        <f t="shared" si="2"/>
        <v>-5</v>
      </c>
      <c r="D23" s="67"/>
      <c r="E23" s="67"/>
      <c r="H23" s="67"/>
      <c r="I23" s="67"/>
      <c r="J23" s="67"/>
      <c r="K23" s="67"/>
      <c r="L23" s="67"/>
      <c r="M23" s="67"/>
      <c r="N23" s="67"/>
      <c r="O23" s="67"/>
    </row>
    <row r="24" spans="2:15" ht="12.75">
      <c r="B24" s="86">
        <v>4</v>
      </c>
      <c r="C24" s="85">
        <f t="shared" si="2"/>
        <v>-2</v>
      </c>
      <c r="D24" s="67"/>
      <c r="E24" s="67"/>
      <c r="H24" s="67"/>
      <c r="I24" s="67"/>
      <c r="J24" s="67"/>
      <c r="K24" s="67"/>
      <c r="L24" s="67"/>
      <c r="M24" s="67"/>
      <c r="N24" s="67"/>
      <c r="O24" s="67"/>
    </row>
    <row r="25" spans="2:15" ht="12.75">
      <c r="B25" s="86">
        <v>8</v>
      </c>
      <c r="C25" s="85">
        <f t="shared" si="2"/>
        <v>-3</v>
      </c>
      <c r="D25" s="67"/>
      <c r="E25" s="67"/>
      <c r="H25" s="67"/>
      <c r="I25" s="67"/>
      <c r="J25" s="67"/>
      <c r="K25" s="67"/>
      <c r="L25" s="67"/>
      <c r="M25" s="67"/>
      <c r="N25" s="67"/>
      <c r="O25" s="67"/>
    </row>
    <row r="26" spans="2:15" ht="12.75">
      <c r="B26" s="86">
        <v>22</v>
      </c>
      <c r="C26" s="85">
        <f t="shared" si="2"/>
        <v>-4.459431618637297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</row>
    <row r="27" spans="2:15" ht="12.75">
      <c r="B27" s="86">
        <v>16</v>
      </c>
      <c r="C27" s="85">
        <f t="shared" si="2"/>
        <v>-4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</row>
    <row r="28" spans="2:15" ht="12.75">
      <c r="B28" s="86">
        <v>32</v>
      </c>
      <c r="C28" s="85">
        <f t="shared" si="2"/>
        <v>-5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</row>
    <row r="29" spans="2:15" ht="12.75">
      <c r="B29" s="86">
        <v>16</v>
      </c>
      <c r="C29" s="85">
        <f t="shared" si="2"/>
        <v>-4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</row>
    <row r="30" spans="2:15" ht="12.75">
      <c r="B30" s="86">
        <v>22</v>
      </c>
      <c r="C30" s="85">
        <f t="shared" si="2"/>
        <v>-4.459431618637297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</row>
    <row r="31" spans="2:15" ht="12.75">
      <c r="B31" s="86">
        <v>16</v>
      </c>
      <c r="C31" s="85">
        <f t="shared" si="2"/>
        <v>-4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</row>
    <row r="32" spans="2:15" ht="12.75">
      <c r="B32" s="86">
        <v>32</v>
      </c>
      <c r="C32" s="85">
        <f t="shared" si="2"/>
        <v>-5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</row>
    <row r="33" spans="2:15" ht="12.75">
      <c r="B33" s="86">
        <v>22</v>
      </c>
      <c r="C33" s="85">
        <f t="shared" si="2"/>
        <v>-4.459431618637297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spans="2:15" ht="12.75">
      <c r="B34" s="86">
        <v>22</v>
      </c>
      <c r="C34" s="85">
        <f t="shared" si="2"/>
        <v>-4.459431618637297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</row>
    <row r="35" spans="2:15" ht="12.75">
      <c r="B35" s="86">
        <v>1</v>
      </c>
      <c r="C35" s="85">
        <f t="shared" si="2"/>
        <v>0</v>
      </c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</row>
    <row r="36" spans="2:15" ht="12.75">
      <c r="B36" s="86">
        <v>16</v>
      </c>
      <c r="C36" s="85">
        <f t="shared" si="2"/>
        <v>-4</v>
      </c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</row>
    <row r="37" spans="2:15" ht="12.75">
      <c r="B37" s="86">
        <v>90</v>
      </c>
      <c r="C37" s="85">
        <f t="shared" si="2"/>
        <v>-6.491853096329675</v>
      </c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</row>
    <row r="38" spans="2:15" ht="12.75">
      <c r="B38" s="86">
        <v>16</v>
      </c>
      <c r="C38" s="85">
        <f t="shared" si="2"/>
        <v>-4</v>
      </c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</row>
    <row r="39" spans="2:15" ht="12.75">
      <c r="B39" s="86">
        <v>11</v>
      </c>
      <c r="C39" s="85">
        <f t="shared" si="2"/>
        <v>-3.4594316186372978</v>
      </c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</row>
    <row r="40" spans="2:15" ht="12.75">
      <c r="B40" s="86">
        <v>45</v>
      </c>
      <c r="C40" s="85">
        <f t="shared" si="2"/>
        <v>-5.491853096329675</v>
      </c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</row>
    <row r="41" spans="2:15" ht="12.75">
      <c r="B41" s="86">
        <v>11</v>
      </c>
      <c r="C41" s="85">
        <f t="shared" si="2"/>
        <v>-3.4594316186372978</v>
      </c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</row>
    <row r="42" spans="2:15" ht="12.75">
      <c r="B42" s="86">
        <v>22</v>
      </c>
      <c r="C42" s="85">
        <f t="shared" si="2"/>
        <v>-4.459431618637297</v>
      </c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</row>
    <row r="43" spans="2:15" ht="12.75">
      <c r="B43" s="86">
        <v>11</v>
      </c>
      <c r="C43" s="85">
        <f t="shared" si="2"/>
        <v>-3.4594316186372978</v>
      </c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</row>
    <row r="44" spans="2:15" ht="12.75">
      <c r="B44" s="86">
        <v>4</v>
      </c>
      <c r="C44" s="85">
        <f t="shared" si="2"/>
        <v>-2</v>
      </c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</row>
    <row r="45" spans="2:15" ht="12.75">
      <c r="B45" s="86">
        <v>22</v>
      </c>
      <c r="C45" s="85">
        <f t="shared" si="2"/>
        <v>-4.459431618637297</v>
      </c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</row>
    <row r="46" spans="2:15" ht="12.75">
      <c r="B46" s="86">
        <v>16</v>
      </c>
      <c r="C46" s="85">
        <f t="shared" si="2"/>
        <v>-4</v>
      </c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</row>
    <row r="47" spans="2:15" ht="12.75">
      <c r="B47" s="86">
        <v>11</v>
      </c>
      <c r="C47" s="85">
        <f t="shared" si="2"/>
        <v>-3.4594316186372978</v>
      </c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</row>
    <row r="48" spans="2:15" ht="12.75">
      <c r="B48" s="86">
        <v>45</v>
      </c>
      <c r="C48" s="85">
        <f t="shared" si="2"/>
        <v>-5.491853096329675</v>
      </c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</row>
    <row r="49" spans="2:15" ht="12.75">
      <c r="B49" s="86">
        <v>32</v>
      </c>
      <c r="C49" s="85">
        <f t="shared" si="2"/>
        <v>-5</v>
      </c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</row>
    <row r="50" spans="2:15" ht="12.75">
      <c r="B50" s="86">
        <v>32</v>
      </c>
      <c r="C50" s="85">
        <f t="shared" si="2"/>
        <v>-5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</row>
    <row r="51" spans="2:15" ht="12.75">
      <c r="B51" s="86">
        <v>22</v>
      </c>
      <c r="C51" s="85">
        <f t="shared" si="2"/>
        <v>-4.459431618637297</v>
      </c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</row>
    <row r="52" spans="2:15" ht="12.75">
      <c r="B52" s="86">
        <v>11</v>
      </c>
      <c r="C52" s="85">
        <f t="shared" si="2"/>
        <v>-3.4594316186372978</v>
      </c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spans="2:15" ht="12.75">
      <c r="B53" s="86">
        <v>45</v>
      </c>
      <c r="C53" s="85">
        <f t="shared" si="2"/>
        <v>-5.491853096329675</v>
      </c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</row>
    <row r="54" spans="2:15" ht="12.75">
      <c r="B54" s="86">
        <v>32</v>
      </c>
      <c r="C54" s="85">
        <f t="shared" si="2"/>
        <v>-5</v>
      </c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</row>
    <row r="55" spans="2:15" ht="12.75">
      <c r="B55" s="86">
        <v>1</v>
      </c>
      <c r="C55" s="85">
        <f t="shared" si="2"/>
        <v>0</v>
      </c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</row>
    <row r="56" spans="2:15" ht="12.75">
      <c r="B56" s="86">
        <v>16</v>
      </c>
      <c r="C56" s="85">
        <f t="shared" si="2"/>
        <v>-4</v>
      </c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</row>
    <row r="57" spans="2:15" ht="12.75">
      <c r="B57" s="86">
        <v>16</v>
      </c>
      <c r="C57" s="85">
        <f t="shared" si="2"/>
        <v>-4</v>
      </c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</row>
    <row r="58" spans="2:15" ht="12.75">
      <c r="B58" s="86">
        <v>4</v>
      </c>
      <c r="C58" s="85">
        <f t="shared" si="2"/>
        <v>-2</v>
      </c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</row>
    <row r="59" spans="2:15" ht="12.75">
      <c r="B59" s="86">
        <v>22</v>
      </c>
      <c r="C59" s="85">
        <f t="shared" si="2"/>
        <v>-4.459431618637297</v>
      </c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</row>
    <row r="60" spans="2:15" ht="12.75">
      <c r="B60" s="86">
        <v>16</v>
      </c>
      <c r="C60" s="85">
        <f t="shared" si="2"/>
        <v>-4</v>
      </c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spans="2:15" ht="12.75">
      <c r="B61" s="86">
        <v>45</v>
      </c>
      <c r="C61" s="85">
        <f t="shared" si="2"/>
        <v>-5.491853096329675</v>
      </c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</row>
    <row r="62" spans="2:15" ht="12.75">
      <c r="B62" s="86">
        <v>64</v>
      </c>
      <c r="C62" s="85">
        <f t="shared" si="2"/>
        <v>-6</v>
      </c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</row>
    <row r="63" spans="2:15" ht="12.75">
      <c r="B63" s="86">
        <v>16</v>
      </c>
      <c r="C63" s="85">
        <f t="shared" si="2"/>
        <v>-4</v>
      </c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</row>
    <row r="64" spans="2:15" ht="12.75">
      <c r="B64" s="86">
        <v>32</v>
      </c>
      <c r="C64" s="85">
        <f t="shared" si="2"/>
        <v>-5</v>
      </c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</row>
    <row r="65" spans="2:15" ht="12.75">
      <c r="B65" s="86">
        <v>22</v>
      </c>
      <c r="C65" s="85">
        <f t="shared" si="2"/>
        <v>-4.459431618637297</v>
      </c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</row>
    <row r="66" spans="2:15" ht="12.75">
      <c r="B66" s="86">
        <v>32</v>
      </c>
      <c r="C66" s="85">
        <f t="shared" si="2"/>
        <v>-5</v>
      </c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</row>
    <row r="67" spans="2:15" ht="12.75">
      <c r="B67" s="86">
        <v>32</v>
      </c>
      <c r="C67" s="85">
        <f t="shared" si="2"/>
        <v>-5</v>
      </c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</row>
    <row r="68" spans="2:15" ht="12.75">
      <c r="B68" s="86">
        <v>16</v>
      </c>
      <c r="C68" s="85">
        <f t="shared" si="2"/>
        <v>-4</v>
      </c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</row>
    <row r="69" spans="2:15" ht="12.75">
      <c r="B69" s="86">
        <v>22</v>
      </c>
      <c r="C69" s="85">
        <f t="shared" si="2"/>
        <v>-4.459431618637297</v>
      </c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</row>
    <row r="70" spans="2:15" ht="12.75">
      <c r="B70" s="86">
        <v>64</v>
      </c>
      <c r="C70" s="85">
        <f t="shared" si="2"/>
        <v>-6</v>
      </c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</row>
    <row r="71" spans="2:15" ht="12.75">
      <c r="B71" s="86">
        <v>22</v>
      </c>
      <c r="C71" s="85">
        <f t="shared" si="2"/>
        <v>-4.459431618637297</v>
      </c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</row>
    <row r="72" spans="2:15" ht="12.75">
      <c r="B72" s="86">
        <v>64</v>
      </c>
      <c r="C72" s="85">
        <f t="shared" si="2"/>
        <v>-6</v>
      </c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</row>
    <row r="73" spans="2:15" ht="12.75">
      <c r="B73" s="86">
        <v>45</v>
      </c>
      <c r="C73" s="85">
        <f t="shared" si="2"/>
        <v>-5.491853096329675</v>
      </c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</row>
    <row r="74" spans="2:15" ht="12.75">
      <c r="B74" s="86">
        <v>22</v>
      </c>
      <c r="C74" s="85">
        <f t="shared" si="2"/>
        <v>-4.459431618637297</v>
      </c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</row>
    <row r="75" spans="2:15" ht="12.75">
      <c r="B75" s="86">
        <v>32</v>
      </c>
      <c r="C75" s="85">
        <f t="shared" si="2"/>
        <v>-5</v>
      </c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</row>
    <row r="76" spans="2:15" ht="12.75">
      <c r="B76" s="86">
        <v>22</v>
      </c>
      <c r="C76" s="85">
        <f t="shared" si="2"/>
        <v>-4.459431618637297</v>
      </c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</row>
    <row r="77" spans="2:15" ht="12.75">
      <c r="B77" s="86">
        <v>45</v>
      </c>
      <c r="C77" s="85">
        <f t="shared" si="2"/>
        <v>-5.491853096329675</v>
      </c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</row>
    <row r="78" spans="2:15" ht="12.75">
      <c r="B78" s="86">
        <v>5.6</v>
      </c>
      <c r="C78" s="85">
        <f t="shared" si="2"/>
        <v>-2.485426827170242</v>
      </c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</row>
    <row r="79" spans="2:15" ht="12.75">
      <c r="B79" s="86">
        <v>32</v>
      </c>
      <c r="C79" s="85">
        <f t="shared" si="2"/>
        <v>-5</v>
      </c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</row>
    <row r="80" spans="2:15" ht="12.75">
      <c r="B80" s="86">
        <v>32</v>
      </c>
      <c r="C80" s="85">
        <f t="shared" si="2"/>
        <v>-5</v>
      </c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</row>
    <row r="81" spans="2:15" ht="12.75">
      <c r="B81" s="86">
        <v>16</v>
      </c>
      <c r="C81" s="85">
        <f t="shared" si="2"/>
        <v>-4</v>
      </c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</row>
    <row r="82" spans="2:15" ht="12.75">
      <c r="B82" s="86">
        <v>22</v>
      </c>
      <c r="C82" s="85">
        <f t="shared" si="2"/>
        <v>-4.459431618637297</v>
      </c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</row>
    <row r="83" spans="2:15" ht="12.75">
      <c r="B83" s="86">
        <v>16</v>
      </c>
      <c r="C83" s="85">
        <f t="shared" si="2"/>
        <v>-4</v>
      </c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</row>
    <row r="84" spans="2:15" ht="12.75">
      <c r="B84" s="86">
        <v>22</v>
      </c>
      <c r="C84" s="85">
        <f t="shared" si="2"/>
        <v>-4.459431618637297</v>
      </c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</row>
    <row r="85" spans="2:15" ht="12.75">
      <c r="B85" s="86">
        <v>22</v>
      </c>
      <c r="C85" s="85">
        <f aca="true" t="shared" si="3" ref="C85:C132">-LOG(B85,2)</f>
        <v>-4.459431618637297</v>
      </c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</row>
    <row r="86" spans="2:15" ht="12.75">
      <c r="B86" s="86">
        <v>32</v>
      </c>
      <c r="C86" s="85">
        <f t="shared" si="3"/>
        <v>-5</v>
      </c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</row>
    <row r="87" spans="2:15" ht="12.75">
      <c r="B87" s="86">
        <v>22</v>
      </c>
      <c r="C87" s="85">
        <f t="shared" si="3"/>
        <v>-4.459431618637297</v>
      </c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</row>
    <row r="88" spans="2:15" ht="12.75">
      <c r="B88" s="86">
        <v>32</v>
      </c>
      <c r="C88" s="85">
        <f t="shared" si="3"/>
        <v>-5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</row>
    <row r="89" spans="2:15" ht="12.75">
      <c r="B89" s="86">
        <v>22</v>
      </c>
      <c r="C89" s="85">
        <f t="shared" si="3"/>
        <v>-4.459431618637297</v>
      </c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</row>
    <row r="90" spans="2:15" ht="12.75">
      <c r="B90" s="86">
        <v>11</v>
      </c>
      <c r="C90" s="85">
        <f t="shared" si="3"/>
        <v>-3.4594316186372978</v>
      </c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</row>
    <row r="91" spans="2:15" ht="12.75">
      <c r="B91" s="86">
        <v>32</v>
      </c>
      <c r="C91" s="85">
        <f t="shared" si="3"/>
        <v>-5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</row>
    <row r="92" spans="2:15" ht="12.75">
      <c r="B92" s="86">
        <v>32</v>
      </c>
      <c r="C92" s="85">
        <f t="shared" si="3"/>
        <v>-5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</row>
    <row r="93" spans="2:15" ht="12.75">
      <c r="B93" s="86">
        <v>22</v>
      </c>
      <c r="C93" s="85">
        <f t="shared" si="3"/>
        <v>-4.459431618637297</v>
      </c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</row>
    <row r="94" spans="2:15" ht="12.75">
      <c r="B94" s="86">
        <v>22</v>
      </c>
      <c r="C94" s="85">
        <f t="shared" si="3"/>
        <v>-4.459431618637297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</row>
    <row r="95" spans="2:15" ht="12.75">
      <c r="B95" s="86">
        <v>32</v>
      </c>
      <c r="C95" s="85">
        <f t="shared" si="3"/>
        <v>-5</v>
      </c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</row>
    <row r="96" spans="2:15" ht="12.75">
      <c r="B96" s="86">
        <v>22</v>
      </c>
      <c r="C96" s="85">
        <f t="shared" si="3"/>
        <v>-4.459431618637297</v>
      </c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</row>
    <row r="97" spans="2:15" ht="12.75">
      <c r="B97" s="86">
        <v>32</v>
      </c>
      <c r="C97" s="85">
        <f t="shared" si="3"/>
        <v>-5</v>
      </c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</row>
    <row r="98" spans="2:15" ht="12.75">
      <c r="B98" s="86">
        <v>22</v>
      </c>
      <c r="C98" s="85">
        <f t="shared" si="3"/>
        <v>-4.459431618637297</v>
      </c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</row>
    <row r="99" spans="2:15" ht="12.75">
      <c r="B99" s="86">
        <v>1</v>
      </c>
      <c r="C99" s="85">
        <f t="shared" si="3"/>
        <v>0</v>
      </c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</row>
    <row r="100" spans="2:15" ht="12.75">
      <c r="B100" s="86">
        <v>64</v>
      </c>
      <c r="C100" s="85">
        <f t="shared" si="3"/>
        <v>-6</v>
      </c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</row>
    <row r="101" spans="2:15" ht="12.75">
      <c r="B101" s="86">
        <v>22</v>
      </c>
      <c r="C101" s="85">
        <f t="shared" si="3"/>
        <v>-4.459431618637297</v>
      </c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</row>
    <row r="102" spans="2:15" ht="12.75">
      <c r="B102" s="86">
        <v>16</v>
      </c>
      <c r="C102" s="85">
        <f t="shared" si="3"/>
        <v>-4</v>
      </c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</row>
    <row r="103" spans="2:15" ht="12.75">
      <c r="B103" s="86">
        <v>32</v>
      </c>
      <c r="C103" s="85">
        <f t="shared" si="3"/>
        <v>-5</v>
      </c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</row>
    <row r="104" spans="2:15" ht="12.75">
      <c r="B104" s="86">
        <v>32</v>
      </c>
      <c r="C104" s="85">
        <f t="shared" si="3"/>
        <v>-5</v>
      </c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</row>
    <row r="105" spans="2:15" ht="12.75">
      <c r="B105" s="86">
        <v>32</v>
      </c>
      <c r="C105" s="85">
        <f t="shared" si="3"/>
        <v>-5</v>
      </c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</row>
    <row r="106" spans="2:15" ht="12.75">
      <c r="B106" s="86">
        <v>22</v>
      </c>
      <c r="C106" s="85">
        <f t="shared" si="3"/>
        <v>-4.459431618637297</v>
      </c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</row>
    <row r="107" spans="2:15" ht="12.75">
      <c r="B107" s="86">
        <v>22</v>
      </c>
      <c r="C107" s="85">
        <f t="shared" si="3"/>
        <v>-4.459431618637297</v>
      </c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</row>
    <row r="108" spans="2:15" ht="12.75">
      <c r="B108" s="86">
        <v>32</v>
      </c>
      <c r="C108" s="85">
        <f t="shared" si="3"/>
        <v>-5</v>
      </c>
      <c r="D108" s="67"/>
      <c r="F108" s="63"/>
      <c r="G108" s="67"/>
      <c r="H108" s="67"/>
      <c r="I108" s="67"/>
      <c r="J108" s="67"/>
      <c r="K108" s="67"/>
      <c r="L108" s="67"/>
      <c r="M108" s="67"/>
      <c r="N108" s="67"/>
      <c r="O108" s="67"/>
    </row>
    <row r="109" spans="2:15" ht="12.75">
      <c r="B109" s="86">
        <v>16</v>
      </c>
      <c r="C109" s="85">
        <f t="shared" si="3"/>
        <v>-4</v>
      </c>
      <c r="D109" s="67"/>
      <c r="F109" s="63"/>
      <c r="G109" s="67"/>
      <c r="H109" s="67"/>
      <c r="I109" s="67"/>
      <c r="J109" s="67"/>
      <c r="K109" s="67"/>
      <c r="L109" s="67"/>
      <c r="M109" s="67"/>
      <c r="N109" s="67"/>
      <c r="O109" s="67"/>
    </row>
    <row r="110" spans="2:15" ht="12.75">
      <c r="B110" s="86">
        <v>22</v>
      </c>
      <c r="C110" s="85">
        <f t="shared" si="3"/>
        <v>-4.459431618637297</v>
      </c>
      <c r="D110" s="67"/>
      <c r="F110" s="63"/>
      <c r="G110" s="67"/>
      <c r="H110" s="67"/>
      <c r="I110" s="67"/>
      <c r="J110" s="67"/>
      <c r="K110" s="67"/>
      <c r="L110" s="67"/>
      <c r="M110" s="67"/>
      <c r="N110" s="67"/>
      <c r="O110" s="67"/>
    </row>
    <row r="111" spans="2:15" ht="12.75">
      <c r="B111" s="86">
        <v>16</v>
      </c>
      <c r="C111" s="85">
        <f t="shared" si="3"/>
        <v>-4</v>
      </c>
      <c r="D111" s="67"/>
      <c r="F111" s="63"/>
      <c r="G111" s="67"/>
      <c r="H111" s="67"/>
      <c r="I111" s="67"/>
      <c r="J111" s="67"/>
      <c r="K111" s="67"/>
      <c r="L111" s="67"/>
      <c r="M111" s="67"/>
      <c r="N111" s="67"/>
      <c r="O111" s="67"/>
    </row>
    <row r="112" spans="2:15" ht="12.75">
      <c r="B112" s="86">
        <v>11</v>
      </c>
      <c r="C112" s="85">
        <f t="shared" si="3"/>
        <v>-3.4594316186372978</v>
      </c>
      <c r="D112" s="67"/>
      <c r="F112" s="63"/>
      <c r="G112" s="67"/>
      <c r="H112" s="67"/>
      <c r="I112" s="67"/>
      <c r="J112" s="67"/>
      <c r="K112" s="67"/>
      <c r="L112" s="67"/>
      <c r="M112" s="67"/>
      <c r="N112" s="67"/>
      <c r="O112" s="67"/>
    </row>
    <row r="113" spans="2:15" ht="12.75">
      <c r="B113" s="86">
        <v>22</v>
      </c>
      <c r="C113" s="85">
        <f t="shared" si="3"/>
        <v>-4.459431618637297</v>
      </c>
      <c r="D113" s="67"/>
      <c r="F113" s="63"/>
      <c r="G113" s="67"/>
      <c r="H113" s="67"/>
      <c r="I113" s="67"/>
      <c r="J113" s="67"/>
      <c r="K113" s="67"/>
      <c r="L113" s="67"/>
      <c r="M113" s="67"/>
      <c r="N113" s="67"/>
      <c r="O113" s="67"/>
    </row>
    <row r="114" spans="2:15" ht="12.75">
      <c r="B114" s="86">
        <v>22</v>
      </c>
      <c r="C114" s="85">
        <f t="shared" si="3"/>
        <v>-4.459431618637297</v>
      </c>
      <c r="D114" s="67"/>
      <c r="F114" s="63"/>
      <c r="G114" s="67"/>
      <c r="H114" s="67"/>
      <c r="I114" s="67"/>
      <c r="J114" s="67"/>
      <c r="K114" s="67"/>
      <c r="L114" s="67"/>
      <c r="M114" s="67"/>
      <c r="N114" s="67"/>
      <c r="O114" s="67"/>
    </row>
    <row r="115" spans="2:15" ht="12.75">
      <c r="B115" s="86">
        <v>16</v>
      </c>
      <c r="C115" s="85">
        <f t="shared" si="3"/>
        <v>-4</v>
      </c>
      <c r="D115" s="67"/>
      <c r="F115" s="63"/>
      <c r="G115" s="67"/>
      <c r="H115" s="67"/>
      <c r="I115" s="67"/>
      <c r="J115" s="67"/>
      <c r="K115" s="67"/>
      <c r="L115" s="67"/>
      <c r="M115" s="67"/>
      <c r="N115" s="67"/>
      <c r="O115" s="67"/>
    </row>
    <row r="116" spans="2:15" ht="12.75">
      <c r="B116" s="86">
        <v>45</v>
      </c>
      <c r="C116" s="85">
        <f t="shared" si="3"/>
        <v>-5.491853096329675</v>
      </c>
      <c r="D116" s="67"/>
      <c r="F116" s="63"/>
      <c r="G116" s="67"/>
      <c r="H116" s="67"/>
      <c r="I116" s="67"/>
      <c r="J116" s="67"/>
      <c r="K116" s="67"/>
      <c r="L116" s="67"/>
      <c r="M116" s="67"/>
      <c r="N116" s="67"/>
      <c r="O116" s="67"/>
    </row>
    <row r="117" spans="2:15" ht="12.75">
      <c r="B117" s="86">
        <v>22</v>
      </c>
      <c r="C117" s="85">
        <f t="shared" si="3"/>
        <v>-4.459431618637297</v>
      </c>
      <c r="D117" s="67"/>
      <c r="F117" s="63"/>
      <c r="G117" s="67"/>
      <c r="H117" s="67"/>
      <c r="I117" s="67"/>
      <c r="J117" s="67"/>
      <c r="K117" s="67"/>
      <c r="L117" s="67"/>
      <c r="M117" s="67"/>
      <c r="N117" s="67"/>
      <c r="O117" s="67"/>
    </row>
    <row r="118" spans="2:15" ht="12.75">
      <c r="B118" s="86">
        <v>16</v>
      </c>
      <c r="C118" s="85">
        <f t="shared" si="3"/>
        <v>-4</v>
      </c>
      <c r="D118" s="67"/>
      <c r="F118" s="63"/>
      <c r="G118" s="67"/>
      <c r="H118" s="67"/>
      <c r="I118" s="67"/>
      <c r="J118" s="67"/>
      <c r="K118" s="67"/>
      <c r="L118" s="67"/>
      <c r="M118" s="67"/>
      <c r="N118" s="67"/>
      <c r="O118" s="67"/>
    </row>
    <row r="119" spans="2:15" ht="12.75">
      <c r="B119" s="86">
        <v>8</v>
      </c>
      <c r="C119" s="85">
        <f t="shared" si="3"/>
        <v>-3</v>
      </c>
      <c r="D119" s="67"/>
      <c r="F119" s="63"/>
      <c r="G119" s="67"/>
      <c r="H119" s="67"/>
      <c r="I119" s="67"/>
      <c r="J119" s="67"/>
      <c r="K119" s="67"/>
      <c r="L119" s="67"/>
      <c r="M119" s="67"/>
      <c r="N119" s="67"/>
      <c r="O119" s="67"/>
    </row>
    <row r="120" spans="1:15" ht="12.75">
      <c r="A120" s="77"/>
      <c r="B120" s="86">
        <v>32</v>
      </c>
      <c r="C120" s="85">
        <f t="shared" si="3"/>
        <v>-5</v>
      </c>
      <c r="D120" s="67"/>
      <c r="F120" s="63"/>
      <c r="G120" s="67"/>
      <c r="H120" s="67"/>
      <c r="I120" s="67"/>
      <c r="J120" s="67"/>
      <c r="K120" s="67"/>
      <c r="L120" s="67"/>
      <c r="M120" s="67"/>
      <c r="N120" s="67"/>
      <c r="O120" s="67"/>
    </row>
    <row r="121" spans="1:15" ht="12.75">
      <c r="A121" s="77"/>
      <c r="B121" s="86">
        <v>11</v>
      </c>
      <c r="C121" s="85">
        <f t="shared" si="3"/>
        <v>-3.4594316186372978</v>
      </c>
      <c r="D121" s="67"/>
      <c r="F121" s="63"/>
      <c r="G121" s="67"/>
      <c r="H121" s="67"/>
      <c r="I121" s="67"/>
      <c r="J121" s="67"/>
      <c r="K121" s="67"/>
      <c r="L121" s="67"/>
      <c r="M121" s="67"/>
      <c r="N121" s="67"/>
      <c r="O121" s="67"/>
    </row>
    <row r="122" spans="1:15" ht="12.75">
      <c r="A122" s="67"/>
      <c r="B122" s="86">
        <v>16</v>
      </c>
      <c r="C122" s="85">
        <f t="shared" si="3"/>
        <v>-4</v>
      </c>
      <c r="D122" s="67"/>
      <c r="F122" s="63"/>
      <c r="G122" s="67"/>
      <c r="H122" s="67"/>
      <c r="I122" s="67"/>
      <c r="J122" s="67"/>
      <c r="K122" s="67"/>
      <c r="L122" s="67"/>
      <c r="M122" s="67"/>
      <c r="N122" s="67"/>
      <c r="O122" s="67"/>
    </row>
    <row r="123" spans="1:15" ht="12.75">
      <c r="A123" s="67"/>
      <c r="B123" s="86">
        <v>5.6</v>
      </c>
      <c r="C123" s="85">
        <f t="shared" si="3"/>
        <v>-2.485426827170242</v>
      </c>
      <c r="D123" s="67"/>
      <c r="F123" s="63"/>
      <c r="G123" s="67"/>
      <c r="H123" s="67"/>
      <c r="I123" s="67"/>
      <c r="J123" s="67"/>
      <c r="K123" s="67"/>
      <c r="L123" s="67"/>
      <c r="M123" s="67"/>
      <c r="N123" s="67"/>
      <c r="O123" s="67"/>
    </row>
    <row r="124" spans="1:15" ht="12.75">
      <c r="A124" s="67"/>
      <c r="B124" s="86">
        <v>22</v>
      </c>
      <c r="C124" s="85">
        <f t="shared" si="3"/>
        <v>-4.459431618637297</v>
      </c>
      <c r="D124" s="67"/>
      <c r="F124" s="63"/>
      <c r="G124" s="67"/>
      <c r="H124" s="67"/>
      <c r="I124" s="67"/>
      <c r="J124" s="67"/>
      <c r="K124" s="67"/>
      <c r="L124" s="67"/>
      <c r="M124" s="67"/>
      <c r="N124" s="67"/>
      <c r="O124" s="67"/>
    </row>
    <row r="125" spans="1:15" ht="12.75">
      <c r="A125" s="67"/>
      <c r="B125" s="86">
        <v>32</v>
      </c>
      <c r="C125" s="85">
        <f t="shared" si="3"/>
        <v>-5</v>
      </c>
      <c r="D125" s="67"/>
      <c r="F125" s="63"/>
      <c r="G125" s="67"/>
      <c r="H125" s="67"/>
      <c r="I125" s="67"/>
      <c r="J125" s="67"/>
      <c r="K125" s="67"/>
      <c r="L125" s="67"/>
      <c r="M125" s="67"/>
      <c r="N125" s="67"/>
      <c r="O125" s="67"/>
    </row>
    <row r="126" spans="1:15" ht="12.75">
      <c r="A126" s="67"/>
      <c r="B126" s="86">
        <v>22</v>
      </c>
      <c r="C126" s="85">
        <f t="shared" si="3"/>
        <v>-4.459431618637297</v>
      </c>
      <c r="D126" s="67"/>
      <c r="F126" s="63"/>
      <c r="G126" s="67"/>
      <c r="H126" s="67"/>
      <c r="I126" s="67"/>
      <c r="J126" s="67"/>
      <c r="K126" s="67"/>
      <c r="L126" s="67"/>
      <c r="M126" s="67"/>
      <c r="N126" s="67"/>
      <c r="O126" s="67"/>
    </row>
    <row r="127" spans="1:15" ht="12.75">
      <c r="A127" s="67"/>
      <c r="B127" s="86">
        <v>22</v>
      </c>
      <c r="C127" s="85">
        <f t="shared" si="3"/>
        <v>-4.459431618637297</v>
      </c>
      <c r="D127" s="67"/>
      <c r="F127" s="63"/>
      <c r="G127" s="67"/>
      <c r="H127" s="67"/>
      <c r="I127" s="67"/>
      <c r="J127" s="67"/>
      <c r="K127" s="67"/>
      <c r="L127" s="67"/>
      <c r="M127" s="67"/>
      <c r="N127" s="67"/>
      <c r="O127" s="67"/>
    </row>
    <row r="128" spans="1:15" ht="12.75">
      <c r="A128" s="67"/>
      <c r="B128" s="86">
        <v>1</v>
      </c>
      <c r="C128" s="85">
        <f t="shared" si="3"/>
        <v>0</v>
      </c>
      <c r="D128" s="67"/>
      <c r="F128" s="63"/>
      <c r="G128" s="67"/>
      <c r="H128" s="67"/>
      <c r="I128" s="67"/>
      <c r="J128" s="67"/>
      <c r="K128" s="67"/>
      <c r="L128" s="67"/>
      <c r="M128" s="67"/>
      <c r="N128" s="67"/>
      <c r="O128" s="67"/>
    </row>
    <row r="129" spans="1:15" ht="12.75">
      <c r="A129" s="67"/>
      <c r="B129" s="86">
        <v>64</v>
      </c>
      <c r="C129" s="85">
        <f t="shared" si="3"/>
        <v>-6</v>
      </c>
      <c r="D129" s="67"/>
      <c r="F129" s="63"/>
      <c r="G129" s="67"/>
      <c r="H129" s="67"/>
      <c r="I129" s="67"/>
      <c r="J129" s="67"/>
      <c r="K129" s="67"/>
      <c r="L129" s="67"/>
      <c r="M129" s="67"/>
      <c r="N129" s="67"/>
      <c r="O129" s="67"/>
    </row>
    <row r="130" spans="1:15" ht="12.75">
      <c r="A130" s="67"/>
      <c r="B130" s="86">
        <v>8</v>
      </c>
      <c r="C130" s="85">
        <f t="shared" si="3"/>
        <v>-3</v>
      </c>
      <c r="D130" s="67"/>
      <c r="F130" s="63"/>
      <c r="G130" s="67"/>
      <c r="H130" s="67"/>
      <c r="I130" s="67"/>
      <c r="J130" s="67"/>
      <c r="K130" s="67"/>
      <c r="L130" s="67"/>
      <c r="M130" s="67"/>
      <c r="N130" s="67"/>
      <c r="O130" s="67"/>
    </row>
    <row r="131" spans="1:15" ht="12.75">
      <c r="A131" s="67"/>
      <c r="B131" s="86">
        <v>22</v>
      </c>
      <c r="C131" s="85">
        <f t="shared" si="3"/>
        <v>-4.459431618637297</v>
      </c>
      <c r="D131" s="67"/>
      <c r="F131" s="63"/>
      <c r="G131" s="67"/>
      <c r="H131" s="67"/>
      <c r="I131" s="67"/>
      <c r="J131" s="67"/>
      <c r="K131" s="67"/>
      <c r="L131" s="67"/>
      <c r="M131" s="67"/>
      <c r="N131" s="67"/>
      <c r="O131" s="67"/>
    </row>
    <row r="132" spans="1:15" ht="12.75">
      <c r="A132" s="67"/>
      <c r="B132" s="86">
        <v>16</v>
      </c>
      <c r="C132" s="85">
        <f t="shared" si="3"/>
        <v>-4</v>
      </c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</row>
    <row r="133" spans="1:15" ht="12.75">
      <c r="A133" s="67"/>
      <c r="B133" s="87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</row>
    <row r="134" spans="1:15" ht="12.75">
      <c r="A134" s="67"/>
      <c r="B134" s="87"/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</row>
    <row r="135" spans="1:15" ht="12.75">
      <c r="A135" s="67"/>
      <c r="B135" s="8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</row>
    <row r="136" spans="1:15" ht="12.75">
      <c r="A136" s="67"/>
      <c r="B136" s="87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</row>
    <row r="137" spans="1:15" ht="12.75">
      <c r="A137" s="67"/>
      <c r="B137" s="87"/>
      <c r="C137" s="67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</row>
    <row r="138" spans="1:15" ht="12.75">
      <c r="A138" s="67"/>
      <c r="B138" s="87"/>
      <c r="C138" s="67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</row>
    <row r="139" spans="1:15" ht="12.75">
      <c r="A139" s="67"/>
      <c r="B139" s="87"/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</row>
    <row r="140" spans="1:15" ht="12.75">
      <c r="A140" s="67"/>
      <c r="B140" s="87"/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</row>
    <row r="141" spans="1:15" ht="12.75">
      <c r="A141" s="67"/>
      <c r="B141" s="87"/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</row>
    <row r="142" spans="1:15" ht="12.75">
      <c r="A142" s="67"/>
      <c r="B142" s="87"/>
      <c r="C142" s="67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</row>
    <row r="143" spans="1:15" ht="12.75">
      <c r="A143" s="67"/>
      <c r="B143" s="87"/>
      <c r="C143" s="67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</row>
    <row r="144" spans="1:15" ht="12.75">
      <c r="A144" s="67"/>
      <c r="B144" s="87"/>
      <c r="C144" s="67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</row>
    <row r="145" spans="1:15" ht="12.75">
      <c r="A145" s="67"/>
      <c r="B145" s="87"/>
      <c r="C145" s="67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</row>
    <row r="146" spans="1:15" ht="12.75">
      <c r="A146" s="67"/>
      <c r="B146" s="87"/>
      <c r="C146" s="67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</row>
    <row r="147" spans="1:15" ht="12.75">
      <c r="A147" s="67"/>
      <c r="B147" s="87"/>
      <c r="C147" s="67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</row>
    <row r="148" spans="1:15" ht="12.75">
      <c r="A148" s="67"/>
      <c r="B148" s="67"/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</row>
    <row r="149" spans="1:15" ht="12.75">
      <c r="A149" s="67"/>
      <c r="B149" s="67"/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</row>
    <row r="150" spans="1:15" ht="12.75">
      <c r="A150" s="67"/>
      <c r="B150" s="67"/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</row>
    <row r="151" spans="1:15" ht="12.75">
      <c r="A151" s="67"/>
      <c r="B151" s="67"/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</row>
    <row r="152" spans="1:15" ht="12.75">
      <c r="A152" s="67"/>
      <c r="B152" s="67"/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</row>
    <row r="153" spans="1:15" ht="12.75">
      <c r="A153" s="67"/>
      <c r="B153" s="67"/>
      <c r="C153" s="67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</row>
    <row r="154" spans="1:15" ht="12.75">
      <c r="A154" s="67"/>
      <c r="B154" s="67"/>
      <c r="C154" s="67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</row>
    <row r="155" spans="1:15" ht="12.75">
      <c r="A155" s="67"/>
      <c r="B155" s="67"/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</row>
    <row r="156" spans="1:15" ht="12.75">
      <c r="A156" s="67"/>
      <c r="B156" s="67"/>
      <c r="C156" s="67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</row>
    <row r="157" spans="1:15" ht="12.75">
      <c r="A157" s="67"/>
      <c r="B157" s="67"/>
      <c r="C157" s="67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</row>
    <row r="158" spans="1:15" ht="12.75">
      <c r="A158" s="67"/>
      <c r="B158" s="67"/>
      <c r="C158" s="67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</row>
    <row r="159" spans="1:15" ht="12.75">
      <c r="A159" s="67"/>
      <c r="B159" s="67"/>
      <c r="C159" s="67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</row>
    <row r="160" spans="1:15" ht="12.75">
      <c r="A160" s="67"/>
      <c r="B160" s="67"/>
      <c r="C160" s="67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</row>
    <row r="161" spans="1:15" ht="12.75">
      <c r="A161" s="67"/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</row>
    <row r="162" spans="1:15" ht="12.75">
      <c r="A162" s="67"/>
      <c r="B162" s="67"/>
      <c r="C162" s="67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</row>
    <row r="163" spans="1:15" ht="12.75">
      <c r="A163" s="67"/>
      <c r="B163" s="67"/>
      <c r="C163" s="67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</row>
    <row r="164" spans="1:15" ht="12.75">
      <c r="A164" s="67"/>
      <c r="B164" s="67"/>
      <c r="C164" s="67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</row>
    <row r="165" spans="1:15" ht="12.75">
      <c r="A165" s="67"/>
      <c r="B165" s="67"/>
      <c r="C165" s="67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</row>
    <row r="166" spans="1:15" ht="12.75">
      <c r="A166" s="67"/>
      <c r="B166" s="67"/>
      <c r="C166" s="67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</row>
    <row r="167" spans="1:15" ht="12.75">
      <c r="A167" s="67"/>
      <c r="B167" s="67"/>
      <c r="C167" s="67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</row>
    <row r="168" spans="1:15" ht="12.75">
      <c r="A168" s="67"/>
      <c r="B168" s="67"/>
      <c r="C168" s="67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</row>
    <row r="169" spans="1:15" ht="12.75">
      <c r="A169" s="67"/>
      <c r="B169" s="67"/>
      <c r="C169" s="67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</row>
    <row r="170" spans="1:15" ht="12.75">
      <c r="A170" s="67"/>
      <c r="B170" s="67"/>
      <c r="C170" s="67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</row>
    <row r="171" spans="1:15" ht="12.75">
      <c r="A171" s="67"/>
      <c r="B171" s="67"/>
      <c r="C171" s="67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</row>
    <row r="172" spans="1:15" ht="12.75">
      <c r="A172" s="67"/>
      <c r="B172" s="67"/>
      <c r="C172" s="67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</row>
    <row r="173" spans="1:15" ht="12.75">
      <c r="A173" s="67"/>
      <c r="B173" s="67"/>
      <c r="C173" s="67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</row>
    <row r="174" spans="1:15" ht="12.75">
      <c r="A174" s="67"/>
      <c r="B174" s="67"/>
      <c r="C174" s="67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</row>
    <row r="175" spans="1:15" ht="12.75">
      <c r="A175" s="67"/>
      <c r="B175" s="67"/>
      <c r="C175" s="67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</row>
    <row r="176" spans="1:15" ht="12.75">
      <c r="A176" s="67"/>
      <c r="B176" s="67"/>
      <c r="C176" s="67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</row>
    <row r="177" spans="1:15" ht="12.75">
      <c r="A177" s="67"/>
      <c r="B177" s="67"/>
      <c r="C177" s="67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</row>
    <row r="178" spans="1:15" ht="12.75">
      <c r="A178" s="67"/>
      <c r="B178" s="67"/>
      <c r="C178" s="67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</row>
    <row r="179" spans="1:15" ht="12.75">
      <c r="A179" s="67"/>
      <c r="B179" s="67"/>
      <c r="C179" s="67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</row>
    <row r="180" spans="1:15" ht="12.75">
      <c r="A180" s="67"/>
      <c r="B180" s="67"/>
      <c r="C180" s="67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</row>
    <row r="181" spans="1:15" ht="12.75">
      <c r="A181" s="67"/>
      <c r="B181" s="67"/>
      <c r="C181" s="67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</row>
    <row r="182" spans="1:15" ht="12.75">
      <c r="A182" s="67"/>
      <c r="B182" s="67"/>
      <c r="C182" s="67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</row>
    <row r="183" spans="1:15" ht="12.75">
      <c r="A183" s="67"/>
      <c r="B183" s="67"/>
      <c r="C183" s="67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</row>
    <row r="184" spans="1:15" ht="12.75">
      <c r="A184" s="67"/>
      <c r="B184" s="67"/>
      <c r="C184" s="67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</row>
    <row r="185" spans="1:15" ht="12.75">
      <c r="A185" s="67"/>
      <c r="B185" s="67"/>
      <c r="C185" s="67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</row>
    <row r="186" spans="1:15" ht="12.75">
      <c r="A186" s="67"/>
      <c r="B186" s="67"/>
      <c r="C186" s="67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</row>
    <row r="187" spans="1:15" ht="12.75">
      <c r="A187" s="67"/>
      <c r="B187" s="67"/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</row>
    <row r="188" spans="1:15" ht="12.75">
      <c r="A188" s="67"/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</row>
    <row r="189" spans="1:15" ht="12.75">
      <c r="A189" s="67"/>
      <c r="B189" s="67"/>
      <c r="C189" s="67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</row>
    <row r="190" spans="1:15" ht="12.75">
      <c r="A190" s="67"/>
      <c r="B190" s="67"/>
      <c r="C190" s="67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</row>
    <row r="191" spans="1:15" ht="12.75">
      <c r="A191" s="67"/>
      <c r="B191" s="67"/>
      <c r="C191" s="67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</row>
    <row r="192" spans="1:15" ht="12.75">
      <c r="A192" s="67"/>
      <c r="B192" s="67"/>
      <c r="C192" s="67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</row>
    <row r="193" spans="1:15" ht="12.75">
      <c r="A193" s="67"/>
      <c r="B193" s="67"/>
      <c r="C193" s="67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</row>
    <row r="194" spans="1:15" ht="12.75">
      <c r="A194" s="67"/>
      <c r="B194" s="67"/>
      <c r="C194" s="67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</row>
    <row r="195" spans="1:15" ht="12.75">
      <c r="A195" s="67"/>
      <c r="B195" s="67"/>
      <c r="C195" s="67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</row>
    <row r="196" spans="1:15" ht="12.75">
      <c r="A196" s="67"/>
      <c r="B196" s="67"/>
      <c r="C196" s="67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</row>
    <row r="197" spans="1:15" ht="12.75">
      <c r="A197" s="67"/>
      <c r="B197" s="67"/>
      <c r="C197" s="67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</row>
    <row r="198" spans="1:15" ht="12.75">
      <c r="A198" s="67"/>
      <c r="B198" s="67"/>
      <c r="C198" s="67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</row>
    <row r="199" spans="1:15" ht="12.75">
      <c r="A199" s="67"/>
      <c r="B199" s="67"/>
      <c r="C199" s="67"/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</row>
    <row r="200" spans="1:15" ht="12.75">
      <c r="A200" s="67"/>
      <c r="B200" s="67"/>
      <c r="C200" s="67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</row>
    <row r="201" spans="1:15" ht="12.75">
      <c r="A201" s="67"/>
      <c r="B201" s="67"/>
      <c r="C201" s="67"/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</row>
    <row r="202" spans="1:15" ht="12.75">
      <c r="A202" s="67"/>
      <c r="B202" s="67"/>
      <c r="C202" s="67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</row>
    <row r="203" spans="1:15" ht="12.75">
      <c r="A203" s="67"/>
      <c r="B203" s="67"/>
      <c r="C203" s="67"/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</row>
    <row r="204" spans="1:15" ht="12.75">
      <c r="A204" s="67"/>
      <c r="B204" s="67"/>
      <c r="C204" s="67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</row>
    <row r="205" spans="1:15" ht="12.75">
      <c r="A205" s="67"/>
      <c r="B205" s="67"/>
      <c r="C205" s="67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</row>
    <row r="206" spans="1:15" ht="12.75">
      <c r="A206" s="67"/>
      <c r="B206" s="67"/>
      <c r="C206" s="67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</row>
    <row r="207" spans="1:15" ht="12.75">
      <c r="A207" s="67"/>
      <c r="B207" s="67"/>
      <c r="C207" s="67"/>
      <c r="D207" s="67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</row>
    <row r="208" spans="1:15" ht="12.75">
      <c r="A208" s="67"/>
      <c r="B208" s="67"/>
      <c r="C208" s="67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</row>
    <row r="209" spans="1:15" ht="12.75">
      <c r="A209" s="67"/>
      <c r="B209" s="67"/>
      <c r="C209" s="67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</row>
    <row r="210" spans="1:15" ht="12.75">
      <c r="A210" s="67"/>
      <c r="B210" s="67"/>
      <c r="C210" s="67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</row>
    <row r="211" spans="1:15" ht="12.75">
      <c r="A211" s="67"/>
      <c r="B211" s="67"/>
      <c r="C211" s="67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</row>
    <row r="212" spans="1:15" ht="12.75">
      <c r="A212" s="67"/>
      <c r="B212" s="67"/>
      <c r="C212" s="67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</row>
    <row r="213" spans="1:15" ht="12.75">
      <c r="A213" s="67"/>
      <c r="B213" s="67"/>
      <c r="C213" s="67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</row>
    <row r="214" spans="1:15" ht="12.75">
      <c r="A214" s="67"/>
      <c r="B214" s="67"/>
      <c r="C214" s="67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</row>
    <row r="215" spans="1:15" ht="12.75">
      <c r="A215" s="67"/>
      <c r="B215" s="67"/>
      <c r="C215" s="67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</row>
    <row r="216" spans="1:15" ht="12.75">
      <c r="A216" s="67"/>
      <c r="B216" s="67"/>
      <c r="C216" s="67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</row>
    <row r="217" spans="1:15" ht="12.75">
      <c r="A217" s="67"/>
      <c r="B217" s="67"/>
      <c r="C217" s="67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</row>
    <row r="218" spans="1:15" ht="12.75">
      <c r="A218" s="67"/>
      <c r="B218" s="67"/>
      <c r="C218" s="67"/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</row>
    <row r="219" spans="1:15" ht="12.75">
      <c r="A219" s="67"/>
      <c r="B219" s="67"/>
      <c r="C219" s="67"/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</row>
    <row r="220" spans="1:15" ht="12.75">
      <c r="A220" s="67"/>
      <c r="B220" s="67"/>
      <c r="C220" s="67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</row>
    <row r="221" spans="1:15" ht="12.75">
      <c r="A221" s="67"/>
      <c r="B221" s="67"/>
      <c r="C221" s="67"/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</row>
    <row r="222" spans="1:15" ht="12.75">
      <c r="A222" s="67"/>
      <c r="B222" s="67"/>
      <c r="C222" s="67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</row>
    <row r="223" spans="1:15" ht="12.75">
      <c r="A223" s="67"/>
      <c r="B223" s="67"/>
      <c r="C223" s="67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</row>
    <row r="224" spans="1:15" ht="12.75">
      <c r="A224" s="67"/>
      <c r="B224" s="67"/>
      <c r="C224" s="67"/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</row>
    <row r="225" spans="1:15" ht="12.75">
      <c r="A225" s="67"/>
      <c r="B225" s="67"/>
      <c r="C225" s="67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</row>
    <row r="226" spans="1:15" ht="12.75">
      <c r="A226" s="67"/>
      <c r="B226" s="67"/>
      <c r="C226" s="67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</row>
    <row r="227" spans="1:15" ht="12.75">
      <c r="A227" s="67"/>
      <c r="B227" s="67"/>
      <c r="C227" s="67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</row>
    <row r="228" spans="1:15" ht="12.75">
      <c r="A228" s="67"/>
      <c r="B228" s="67"/>
      <c r="C228" s="67"/>
      <c r="D228" s="67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</row>
    <row r="229" spans="1:15" ht="12.75">
      <c r="A229" s="67"/>
      <c r="B229" s="67"/>
      <c r="C229" s="67"/>
      <c r="D229" s="67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</row>
    <row r="230" spans="1:15" ht="12.75">
      <c r="A230" s="67"/>
      <c r="B230" s="67"/>
      <c r="C230" s="67"/>
      <c r="D230" s="67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</row>
    <row r="231" spans="1:15" ht="12.75">
      <c r="A231" s="67"/>
      <c r="B231" s="67"/>
      <c r="C231" s="67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</row>
    <row r="232" spans="1:15" ht="12.75">
      <c r="A232" s="67"/>
      <c r="B232" s="67"/>
      <c r="C232" s="67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</row>
    <row r="233" spans="1:19" ht="12.75">
      <c r="A233" s="67"/>
      <c r="B233" s="67"/>
      <c r="C233" s="67"/>
      <c r="D233" s="67"/>
      <c r="E233" s="67"/>
      <c r="F233" s="88"/>
      <c r="G233" s="88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</row>
    <row r="234" spans="1:19" ht="12.75">
      <c r="A234" s="67"/>
      <c r="B234" s="67"/>
      <c r="C234" s="67"/>
      <c r="D234" s="67"/>
      <c r="E234" s="67"/>
      <c r="F234" s="88"/>
      <c r="G234" s="88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</row>
    <row r="235" spans="1:19" ht="12.75">
      <c r="A235" s="67"/>
      <c r="B235" s="67"/>
      <c r="C235" s="67"/>
      <c r="D235" s="67"/>
      <c r="E235" s="67"/>
      <c r="F235" s="88"/>
      <c r="G235" s="88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</row>
    <row r="236" spans="1:19" ht="12.75">
      <c r="A236" s="67"/>
      <c r="B236" s="67"/>
      <c r="C236" s="67"/>
      <c r="D236" s="67"/>
      <c r="E236" s="67"/>
      <c r="F236" s="88"/>
      <c r="G236" s="88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</row>
    <row r="237" spans="1:19" ht="12.75">
      <c r="A237" s="67"/>
      <c r="B237" s="67"/>
      <c r="C237" s="67"/>
      <c r="D237" s="67"/>
      <c r="E237" s="67"/>
      <c r="F237" s="88"/>
      <c r="G237" s="88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</row>
    <row r="238" spans="1:19" ht="12.75">
      <c r="A238" s="67"/>
      <c r="B238" s="67"/>
      <c r="C238" s="67"/>
      <c r="D238" s="67"/>
      <c r="E238" s="67"/>
      <c r="F238" s="88"/>
      <c r="G238" s="88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</row>
    <row r="239" spans="1:19" ht="12.75">
      <c r="A239" s="67"/>
      <c r="B239" s="67"/>
      <c r="C239" s="67"/>
      <c r="D239" s="67"/>
      <c r="E239" s="67"/>
      <c r="F239" s="88"/>
      <c r="G239" s="88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</row>
    <row r="240" spans="1:19" ht="12.75">
      <c r="A240" s="67"/>
      <c r="B240" s="67"/>
      <c r="C240" s="67"/>
      <c r="D240" s="67"/>
      <c r="E240" s="67"/>
      <c r="F240" s="88"/>
      <c r="G240" s="88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</row>
    <row r="241" spans="1:19" ht="12.75">
      <c r="A241" s="67"/>
      <c r="B241" s="67"/>
      <c r="C241" s="67"/>
      <c r="D241" s="67"/>
      <c r="E241" s="67"/>
      <c r="F241" s="88"/>
      <c r="G241" s="88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</row>
    <row r="242" spans="1:19" ht="12.75">
      <c r="A242" s="67"/>
      <c r="B242" s="67"/>
      <c r="C242" s="67"/>
      <c r="D242" s="67"/>
      <c r="E242" s="67"/>
      <c r="F242" s="88"/>
      <c r="G242" s="88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</row>
    <row r="243" spans="1:19" ht="12.75">
      <c r="A243" s="67"/>
      <c r="B243" s="67"/>
      <c r="C243" s="67"/>
      <c r="D243" s="67"/>
      <c r="E243" s="67"/>
      <c r="F243" s="88"/>
      <c r="G243" s="88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</row>
    <row r="244" spans="1:19" ht="12.75">
      <c r="A244" s="67"/>
      <c r="B244" s="67"/>
      <c r="C244" s="67"/>
      <c r="D244" s="67"/>
      <c r="E244" s="67"/>
      <c r="F244" s="88"/>
      <c r="G244" s="88"/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7"/>
      <c r="S244" s="67"/>
    </row>
    <row r="245" spans="1:19" ht="12.75">
      <c r="A245" s="67"/>
      <c r="B245" s="67"/>
      <c r="C245" s="67"/>
      <c r="D245" s="67"/>
      <c r="E245" s="67"/>
      <c r="F245" s="88"/>
      <c r="G245" s="88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</row>
    <row r="246" spans="1:19" ht="12.75">
      <c r="A246" s="67"/>
      <c r="B246" s="67"/>
      <c r="C246" s="67"/>
      <c r="D246" s="67"/>
      <c r="E246" s="67"/>
      <c r="F246" s="88"/>
      <c r="G246" s="88"/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67"/>
    </row>
    <row r="247" spans="1:19" ht="12.75">
      <c r="A247" s="67"/>
      <c r="B247" s="67"/>
      <c r="C247" s="67"/>
      <c r="D247" s="67"/>
      <c r="E247" s="67"/>
      <c r="F247" s="88"/>
      <c r="G247" s="88"/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</row>
    <row r="248" spans="1:19" ht="12.75">
      <c r="A248" s="67"/>
      <c r="B248" s="67"/>
      <c r="C248" s="67"/>
      <c r="D248" s="67"/>
      <c r="E248" s="67"/>
      <c r="F248" s="88"/>
      <c r="G248" s="88"/>
      <c r="H248" s="67"/>
      <c r="I248" s="67"/>
      <c r="J248" s="67"/>
      <c r="K248" s="67"/>
      <c r="L248" s="67"/>
      <c r="M248" s="67"/>
      <c r="N248" s="67"/>
      <c r="O248" s="67"/>
      <c r="P248" s="67"/>
      <c r="Q248" s="67"/>
      <c r="R248" s="67"/>
      <c r="S248" s="67"/>
    </row>
    <row r="249" spans="1:19" ht="12.75">
      <c r="A249" s="67"/>
      <c r="B249" s="67"/>
      <c r="C249" s="67"/>
      <c r="D249" s="67"/>
      <c r="E249" s="67"/>
      <c r="F249" s="88"/>
      <c r="G249" s="88"/>
      <c r="H249" s="67"/>
      <c r="I249" s="67"/>
      <c r="J249" s="67"/>
      <c r="K249" s="67"/>
      <c r="L249" s="67"/>
      <c r="M249" s="67"/>
      <c r="N249" s="67"/>
      <c r="O249" s="67"/>
      <c r="P249" s="67"/>
      <c r="Q249" s="67"/>
      <c r="R249" s="67"/>
      <c r="S249" s="67"/>
    </row>
    <row r="250" spans="1:19" ht="12.75">
      <c r="A250" s="67"/>
      <c r="B250" s="67"/>
      <c r="C250" s="67"/>
      <c r="D250" s="67"/>
      <c r="E250" s="67"/>
      <c r="F250" s="88"/>
      <c r="G250" s="88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</row>
    <row r="251" spans="1:19" ht="12.75">
      <c r="A251" s="67"/>
      <c r="B251" s="67"/>
      <c r="C251" s="67"/>
      <c r="D251" s="67"/>
      <c r="E251" s="67"/>
      <c r="F251" s="88"/>
      <c r="G251" s="88"/>
      <c r="H251" s="67"/>
      <c r="I251" s="67"/>
      <c r="J251" s="67"/>
      <c r="K251" s="67"/>
      <c r="L251" s="67"/>
      <c r="M251" s="67"/>
      <c r="N251" s="67"/>
      <c r="O251" s="67"/>
      <c r="P251" s="67"/>
      <c r="Q251" s="67"/>
      <c r="R251" s="67"/>
      <c r="S251" s="67"/>
    </row>
    <row r="252" spans="1:19" ht="12.75">
      <c r="A252" s="67"/>
      <c r="B252" s="67"/>
      <c r="C252" s="67"/>
      <c r="D252" s="67"/>
      <c r="E252" s="67"/>
      <c r="F252" s="88"/>
      <c r="G252" s="88"/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7"/>
      <c r="S252" s="67"/>
    </row>
    <row r="253" spans="1:19" ht="12.75">
      <c r="A253" s="67"/>
      <c r="B253" s="67"/>
      <c r="C253" s="67"/>
      <c r="D253" s="67"/>
      <c r="E253" s="67"/>
      <c r="F253" s="88"/>
      <c r="G253" s="88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67"/>
    </row>
    <row r="254" spans="1:19" ht="12.75">
      <c r="A254" s="67"/>
      <c r="B254" s="67"/>
      <c r="C254" s="67"/>
      <c r="D254" s="67"/>
      <c r="E254" s="67"/>
      <c r="F254" s="88"/>
      <c r="G254" s="88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</row>
    <row r="255" spans="1:19" ht="12.75">
      <c r="A255" s="67"/>
      <c r="B255" s="67"/>
      <c r="C255" s="67"/>
      <c r="D255" s="67"/>
      <c r="E255" s="67"/>
      <c r="F255" s="88"/>
      <c r="G255" s="88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</row>
    <row r="256" spans="1:19" ht="12.75">
      <c r="A256" s="67"/>
      <c r="B256" s="67"/>
      <c r="C256" s="67"/>
      <c r="D256" s="67"/>
      <c r="E256" s="67"/>
      <c r="F256" s="88"/>
      <c r="G256" s="88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</row>
    <row r="257" spans="1:19" ht="12.75">
      <c r="A257" s="67"/>
      <c r="B257" s="67"/>
      <c r="C257" s="67"/>
      <c r="D257" s="67"/>
      <c r="E257" s="67"/>
      <c r="F257" s="88"/>
      <c r="G257" s="88"/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</row>
    <row r="258" spans="1:19" ht="12.75">
      <c r="A258" s="67"/>
      <c r="B258" s="67"/>
      <c r="C258" s="67"/>
      <c r="D258" s="67"/>
      <c r="E258" s="67"/>
      <c r="F258" s="88"/>
      <c r="G258" s="88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</row>
    <row r="259" spans="1:19" ht="12.75">
      <c r="A259" s="67"/>
      <c r="B259" s="67"/>
      <c r="C259" s="67"/>
      <c r="D259" s="67"/>
      <c r="E259" s="67"/>
      <c r="F259" s="88"/>
      <c r="G259" s="88"/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67"/>
      <c r="S259" s="67"/>
    </row>
    <row r="260" spans="1:19" ht="12.75">
      <c r="A260" s="67"/>
      <c r="B260" s="67"/>
      <c r="C260" s="67"/>
      <c r="D260" s="67"/>
      <c r="E260" s="67"/>
      <c r="F260" s="88"/>
      <c r="G260" s="88"/>
      <c r="H260" s="67"/>
      <c r="I260" s="67"/>
      <c r="J260" s="67"/>
      <c r="K260" s="67"/>
      <c r="L260" s="67"/>
      <c r="M260" s="67"/>
      <c r="N260" s="67"/>
      <c r="O260" s="67"/>
      <c r="P260" s="67"/>
      <c r="Q260" s="67"/>
      <c r="R260" s="67"/>
      <c r="S260" s="67"/>
    </row>
    <row r="261" spans="1:19" ht="12.75">
      <c r="A261" s="67"/>
      <c r="B261" s="67"/>
      <c r="C261" s="67"/>
      <c r="D261" s="67"/>
      <c r="E261" s="67"/>
      <c r="F261" s="88"/>
      <c r="G261" s="88"/>
      <c r="H261" s="67"/>
      <c r="I261" s="67"/>
      <c r="J261" s="67"/>
      <c r="K261" s="67"/>
      <c r="L261" s="67"/>
      <c r="M261" s="67"/>
      <c r="N261" s="67"/>
      <c r="O261" s="67"/>
      <c r="P261" s="67"/>
      <c r="Q261" s="67"/>
      <c r="R261" s="67"/>
      <c r="S261" s="67"/>
    </row>
    <row r="262" spans="1:19" ht="12.75">
      <c r="A262" s="67"/>
      <c r="B262" s="67"/>
      <c r="C262" s="67"/>
      <c r="D262" s="67"/>
      <c r="E262" s="67"/>
      <c r="F262" s="88"/>
      <c r="G262" s="88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7"/>
      <c r="S262" s="67"/>
    </row>
    <row r="263" spans="1:19" ht="12.75">
      <c r="A263" s="67"/>
      <c r="B263" s="67"/>
      <c r="C263" s="67"/>
      <c r="D263" s="67"/>
      <c r="E263" s="67"/>
      <c r="F263" s="88"/>
      <c r="G263" s="88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</row>
    <row r="264" spans="1:19" ht="12.75">
      <c r="A264" s="67"/>
      <c r="B264" s="67"/>
      <c r="C264" s="67"/>
      <c r="D264" s="67"/>
      <c r="E264" s="67"/>
      <c r="F264" s="88"/>
      <c r="G264" s="88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7"/>
      <c r="S264" s="67"/>
    </row>
    <row r="265" spans="1:19" ht="12.75">
      <c r="A265" s="67"/>
      <c r="B265" s="67"/>
      <c r="C265" s="67"/>
      <c r="D265" s="67"/>
      <c r="E265" s="67"/>
      <c r="F265" s="88"/>
      <c r="G265" s="88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7"/>
      <c r="S265" s="67"/>
    </row>
    <row r="266" spans="1:19" ht="12.75">
      <c r="A266" s="67"/>
      <c r="B266" s="67"/>
      <c r="C266" s="67"/>
      <c r="D266" s="67"/>
      <c r="E266" s="67"/>
      <c r="F266" s="88"/>
      <c r="G266" s="88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7"/>
      <c r="S266" s="67"/>
    </row>
    <row r="267" spans="1:19" ht="12.75">
      <c r="A267" s="67"/>
      <c r="B267" s="67"/>
      <c r="C267" s="67"/>
      <c r="D267" s="67"/>
      <c r="E267" s="67"/>
      <c r="F267" s="88"/>
      <c r="G267" s="88"/>
      <c r="H267" s="67"/>
      <c r="I267" s="67"/>
      <c r="J267" s="67"/>
      <c r="K267" s="67"/>
      <c r="L267" s="67"/>
      <c r="M267" s="67"/>
      <c r="N267" s="67"/>
      <c r="O267" s="67"/>
      <c r="P267" s="67"/>
      <c r="Q267" s="67"/>
      <c r="R267" s="67"/>
      <c r="S267" s="67"/>
    </row>
    <row r="268" spans="1:19" ht="12.75">
      <c r="A268" s="67"/>
      <c r="B268" s="67"/>
      <c r="C268" s="67"/>
      <c r="D268" s="67"/>
      <c r="E268" s="67"/>
      <c r="F268" s="88"/>
      <c r="G268" s="88"/>
      <c r="H268" s="67"/>
      <c r="I268" s="67"/>
      <c r="J268" s="67"/>
      <c r="K268" s="67"/>
      <c r="L268" s="67"/>
      <c r="M268" s="67"/>
      <c r="N268" s="67"/>
      <c r="O268" s="67"/>
      <c r="P268" s="67"/>
      <c r="Q268" s="67"/>
      <c r="R268" s="67"/>
      <c r="S268" s="67"/>
    </row>
    <row r="269" spans="1:19" ht="12.75">
      <c r="A269" s="67"/>
      <c r="B269" s="67"/>
      <c r="C269" s="67"/>
      <c r="D269" s="67"/>
      <c r="E269" s="67"/>
      <c r="F269" s="88"/>
      <c r="G269" s="88"/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67"/>
      <c r="S269" s="67"/>
    </row>
    <row r="270" spans="1:19" ht="12.75">
      <c r="A270" s="67"/>
      <c r="B270" s="67"/>
      <c r="C270" s="67"/>
      <c r="D270" s="67"/>
      <c r="E270" s="67"/>
      <c r="F270" s="88"/>
      <c r="G270" s="88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67"/>
      <c r="S270" s="67"/>
    </row>
    <row r="271" spans="1:19" ht="12.75">
      <c r="A271" s="67"/>
      <c r="B271" s="67"/>
      <c r="C271" s="67"/>
      <c r="D271" s="67"/>
      <c r="E271" s="67"/>
      <c r="F271" s="88"/>
      <c r="G271" s="88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7"/>
      <c r="S271" s="67"/>
    </row>
    <row r="272" spans="1:19" ht="12.75">
      <c r="A272" s="67"/>
      <c r="B272" s="67"/>
      <c r="C272" s="67"/>
      <c r="D272" s="67"/>
      <c r="E272" s="67"/>
      <c r="F272" s="88"/>
      <c r="G272" s="88"/>
      <c r="H272" s="67"/>
      <c r="I272" s="67"/>
      <c r="J272" s="67"/>
      <c r="K272" s="67"/>
      <c r="L272" s="67"/>
      <c r="M272" s="67"/>
      <c r="N272" s="67"/>
      <c r="O272" s="67"/>
      <c r="P272" s="67"/>
      <c r="Q272" s="67"/>
      <c r="R272" s="67"/>
      <c r="S272" s="67"/>
    </row>
    <row r="273" spans="1:19" ht="12.75">
      <c r="A273" s="67"/>
      <c r="B273" s="67"/>
      <c r="C273" s="67"/>
      <c r="D273" s="67"/>
      <c r="E273" s="67"/>
      <c r="F273" s="88"/>
      <c r="G273" s="88"/>
      <c r="H273" s="67"/>
      <c r="I273" s="67"/>
      <c r="J273" s="67"/>
      <c r="K273" s="67"/>
      <c r="L273" s="67"/>
      <c r="M273" s="67"/>
      <c r="N273" s="67"/>
      <c r="O273" s="67"/>
      <c r="P273" s="67"/>
      <c r="Q273" s="67"/>
      <c r="R273" s="67"/>
      <c r="S273" s="67"/>
    </row>
    <row r="274" spans="1:19" ht="12.75">
      <c r="A274" s="67"/>
      <c r="B274" s="67"/>
      <c r="C274" s="67"/>
      <c r="D274" s="67"/>
      <c r="E274" s="67"/>
      <c r="F274" s="88"/>
      <c r="G274" s="88"/>
      <c r="H274" s="67"/>
      <c r="I274" s="67"/>
      <c r="J274" s="67"/>
      <c r="K274" s="67"/>
      <c r="L274" s="67"/>
      <c r="M274" s="67"/>
      <c r="N274" s="67"/>
      <c r="O274" s="67"/>
      <c r="P274" s="67"/>
      <c r="Q274" s="67"/>
      <c r="R274" s="67"/>
      <c r="S274" s="67"/>
    </row>
    <row r="275" spans="1:19" ht="12.75">
      <c r="A275" s="67"/>
      <c r="B275" s="67"/>
      <c r="C275" s="67"/>
      <c r="D275" s="67"/>
      <c r="E275" s="67"/>
      <c r="F275" s="88"/>
      <c r="G275" s="88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  <c r="S275" s="67"/>
    </row>
    <row r="276" spans="1:19" ht="12.75">
      <c r="A276" s="67"/>
      <c r="B276" s="67"/>
      <c r="C276" s="67"/>
      <c r="D276" s="67"/>
      <c r="E276" s="67"/>
      <c r="F276" s="88"/>
      <c r="G276" s="88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67"/>
    </row>
    <row r="277" spans="1:19" ht="12.75">
      <c r="A277" s="67"/>
      <c r="B277" s="67"/>
      <c r="C277" s="67"/>
      <c r="D277" s="67"/>
      <c r="E277" s="67"/>
      <c r="F277" s="88"/>
      <c r="G277" s="88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  <c r="S277" s="67"/>
    </row>
    <row r="278" spans="1:19" ht="12.75">
      <c r="A278" s="67"/>
      <c r="B278" s="67"/>
      <c r="C278" s="67"/>
      <c r="D278" s="67"/>
      <c r="E278" s="67"/>
      <c r="F278" s="88"/>
      <c r="G278" s="88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/>
      <c r="S278" s="67"/>
    </row>
    <row r="279" spans="1:19" ht="12.75">
      <c r="A279" s="67"/>
      <c r="B279" s="67"/>
      <c r="C279" s="67"/>
      <c r="D279" s="67"/>
      <c r="E279" s="67"/>
      <c r="F279" s="88"/>
      <c r="G279" s="88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</row>
    <row r="280" spans="1:19" ht="12.75">
      <c r="A280" s="67"/>
      <c r="B280" s="67"/>
      <c r="C280" s="67"/>
      <c r="D280" s="67"/>
      <c r="E280" s="67"/>
      <c r="F280" s="88"/>
      <c r="G280" s="88"/>
      <c r="H280" s="67"/>
      <c r="I280" s="67"/>
      <c r="J280" s="67"/>
      <c r="K280" s="67"/>
      <c r="L280" s="67"/>
      <c r="M280" s="67"/>
      <c r="N280" s="67"/>
      <c r="O280" s="67"/>
      <c r="P280" s="67"/>
      <c r="Q280" s="67"/>
      <c r="R280" s="67"/>
      <c r="S280" s="67"/>
    </row>
    <row r="281" spans="1:19" ht="12.75">
      <c r="A281" s="67"/>
      <c r="B281" s="67"/>
      <c r="C281" s="67"/>
      <c r="D281" s="67"/>
      <c r="E281" s="67"/>
      <c r="F281" s="88"/>
      <c r="G281" s="88"/>
      <c r="H281" s="67"/>
      <c r="I281" s="67"/>
      <c r="J281" s="67"/>
      <c r="K281" s="67"/>
      <c r="L281" s="67"/>
      <c r="M281" s="67"/>
      <c r="N281" s="67"/>
      <c r="O281" s="67"/>
      <c r="P281" s="67"/>
      <c r="Q281" s="67"/>
      <c r="R281" s="67"/>
      <c r="S281" s="67"/>
    </row>
    <row r="282" spans="1:19" ht="12.75">
      <c r="A282" s="67"/>
      <c r="B282" s="67"/>
      <c r="C282" s="67"/>
      <c r="D282" s="67"/>
      <c r="E282" s="67"/>
      <c r="F282" s="88"/>
      <c r="G282" s="88"/>
      <c r="H282" s="67"/>
      <c r="I282" s="67"/>
      <c r="J282" s="67"/>
      <c r="K282" s="67"/>
      <c r="L282" s="67"/>
      <c r="M282" s="67"/>
      <c r="N282" s="67"/>
      <c r="O282" s="67"/>
      <c r="P282" s="67"/>
      <c r="Q282" s="67"/>
      <c r="R282" s="67"/>
      <c r="S282" s="67"/>
    </row>
    <row r="283" spans="1:19" ht="12.75">
      <c r="A283" s="67"/>
      <c r="B283" s="67"/>
      <c r="C283" s="67"/>
      <c r="D283" s="67"/>
      <c r="E283" s="67"/>
      <c r="F283" s="88"/>
      <c r="G283" s="88"/>
      <c r="H283" s="67"/>
      <c r="I283" s="67"/>
      <c r="J283" s="67"/>
      <c r="K283" s="67"/>
      <c r="L283" s="67"/>
      <c r="M283" s="67"/>
      <c r="N283" s="67"/>
      <c r="O283" s="67"/>
      <c r="P283" s="67"/>
      <c r="Q283" s="67"/>
      <c r="R283" s="67"/>
      <c r="S283" s="67"/>
    </row>
    <row r="284" spans="1:19" ht="12.75">
      <c r="A284" s="67"/>
      <c r="B284" s="67"/>
      <c r="C284" s="67"/>
      <c r="D284" s="67"/>
      <c r="E284" s="67"/>
      <c r="F284" s="88"/>
      <c r="G284" s="88"/>
      <c r="H284" s="67"/>
      <c r="I284" s="67"/>
      <c r="J284" s="67"/>
      <c r="K284" s="67"/>
      <c r="L284" s="67"/>
      <c r="M284" s="67"/>
      <c r="N284" s="67"/>
      <c r="O284" s="67"/>
      <c r="P284" s="67"/>
      <c r="Q284" s="67"/>
      <c r="R284" s="67"/>
      <c r="S284" s="67"/>
    </row>
    <row r="285" spans="1:19" ht="12.75">
      <c r="A285" s="67"/>
      <c r="B285" s="67"/>
      <c r="C285" s="67"/>
      <c r="D285" s="67"/>
      <c r="E285" s="67"/>
      <c r="F285" s="88"/>
      <c r="G285" s="88"/>
      <c r="H285" s="67"/>
      <c r="I285" s="67"/>
      <c r="J285" s="67"/>
      <c r="K285" s="67"/>
      <c r="L285" s="67"/>
      <c r="M285" s="67"/>
      <c r="N285" s="67"/>
      <c r="O285" s="67"/>
      <c r="P285" s="67"/>
      <c r="Q285" s="67"/>
      <c r="R285" s="67"/>
      <c r="S285" s="67"/>
    </row>
    <row r="286" spans="1:19" ht="12.75">
      <c r="A286" s="67"/>
      <c r="B286" s="67"/>
      <c r="C286" s="67"/>
      <c r="D286" s="67"/>
      <c r="E286" s="67"/>
      <c r="F286" s="88"/>
      <c r="G286" s="88"/>
      <c r="H286" s="67"/>
      <c r="I286" s="67"/>
      <c r="J286" s="67"/>
      <c r="K286" s="67"/>
      <c r="L286" s="67"/>
      <c r="M286" s="67"/>
      <c r="N286" s="67"/>
      <c r="O286" s="67"/>
      <c r="P286" s="67"/>
      <c r="Q286" s="67"/>
      <c r="R286" s="67"/>
      <c r="S286" s="67"/>
    </row>
    <row r="287" spans="1:19" ht="12.75">
      <c r="A287" s="67"/>
      <c r="B287" s="67"/>
      <c r="C287" s="67"/>
      <c r="D287" s="67"/>
      <c r="E287" s="67"/>
      <c r="F287" s="88"/>
      <c r="G287" s="88"/>
      <c r="H287" s="67"/>
      <c r="I287" s="67"/>
      <c r="J287" s="67"/>
      <c r="K287" s="67"/>
      <c r="L287" s="67"/>
      <c r="M287" s="67"/>
      <c r="N287" s="67"/>
      <c r="O287" s="67"/>
      <c r="P287" s="67"/>
      <c r="Q287" s="67"/>
      <c r="R287" s="67"/>
      <c r="S287" s="67"/>
    </row>
    <row r="288" spans="1:19" ht="12.75">
      <c r="A288" s="67"/>
      <c r="B288" s="67"/>
      <c r="C288" s="67"/>
      <c r="D288" s="67"/>
      <c r="E288" s="67"/>
      <c r="F288" s="88"/>
      <c r="G288" s="88"/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67"/>
      <c r="S288" s="67"/>
    </row>
    <row r="289" spans="1:19" ht="12.75">
      <c r="A289" s="67"/>
      <c r="B289" s="67"/>
      <c r="C289" s="67"/>
      <c r="D289" s="67"/>
      <c r="E289" s="67"/>
      <c r="F289" s="88"/>
      <c r="G289" s="88"/>
      <c r="H289" s="67"/>
      <c r="I289" s="67"/>
      <c r="J289" s="67"/>
      <c r="K289" s="67"/>
      <c r="L289" s="67"/>
      <c r="M289" s="67"/>
      <c r="N289" s="67"/>
      <c r="O289" s="67"/>
      <c r="P289" s="67"/>
      <c r="Q289" s="67"/>
      <c r="R289" s="67"/>
      <c r="S289" s="67"/>
    </row>
    <row r="290" spans="1:19" ht="12.75">
      <c r="A290" s="67"/>
      <c r="B290" s="67"/>
      <c r="C290" s="67"/>
      <c r="D290" s="67"/>
      <c r="E290" s="67"/>
      <c r="F290" s="88"/>
      <c r="G290" s="88"/>
      <c r="H290" s="67"/>
      <c r="I290" s="67"/>
      <c r="J290" s="67"/>
      <c r="K290" s="67"/>
      <c r="L290" s="67"/>
      <c r="M290" s="67"/>
      <c r="N290" s="67"/>
      <c r="O290" s="67"/>
      <c r="P290" s="67"/>
      <c r="Q290" s="67"/>
      <c r="R290" s="67"/>
      <c r="S290" s="67"/>
    </row>
    <row r="291" spans="1:19" ht="12.75">
      <c r="A291" s="67"/>
      <c r="B291" s="67"/>
      <c r="C291" s="67"/>
      <c r="D291" s="67"/>
      <c r="E291" s="67"/>
      <c r="F291" s="88"/>
      <c r="G291" s="88"/>
      <c r="H291" s="67"/>
      <c r="I291" s="67"/>
      <c r="J291" s="67"/>
      <c r="K291" s="67"/>
      <c r="L291" s="67"/>
      <c r="M291" s="67"/>
      <c r="N291" s="67"/>
      <c r="O291" s="67"/>
      <c r="P291" s="67"/>
      <c r="Q291" s="67"/>
      <c r="R291" s="67"/>
      <c r="S291" s="67"/>
    </row>
    <row r="292" spans="1:19" ht="12.75">
      <c r="A292" s="67"/>
      <c r="B292" s="67"/>
      <c r="C292" s="67"/>
      <c r="D292" s="67"/>
      <c r="E292" s="67"/>
      <c r="F292" s="88"/>
      <c r="G292" s="88"/>
      <c r="H292" s="67"/>
      <c r="I292" s="67"/>
      <c r="J292" s="67"/>
      <c r="K292" s="67"/>
      <c r="L292" s="67"/>
      <c r="M292" s="67"/>
      <c r="N292" s="67"/>
      <c r="O292" s="67"/>
      <c r="P292" s="67"/>
      <c r="Q292" s="67"/>
      <c r="R292" s="67"/>
      <c r="S292" s="67"/>
    </row>
    <row r="293" spans="1:19" ht="12.75">
      <c r="A293" s="67"/>
      <c r="B293" s="67"/>
      <c r="C293" s="67"/>
      <c r="D293" s="67"/>
      <c r="E293" s="67"/>
      <c r="F293" s="88"/>
      <c r="G293" s="88"/>
      <c r="H293" s="67"/>
      <c r="I293" s="67"/>
      <c r="J293" s="67"/>
      <c r="K293" s="67"/>
      <c r="L293" s="67"/>
      <c r="M293" s="67"/>
      <c r="N293" s="67"/>
      <c r="O293" s="67"/>
      <c r="P293" s="67"/>
      <c r="Q293" s="67"/>
      <c r="R293" s="67"/>
      <c r="S293" s="67"/>
    </row>
    <row r="294" spans="1:19" ht="12.75">
      <c r="A294" s="67"/>
      <c r="B294" s="67"/>
      <c r="C294" s="67"/>
      <c r="D294" s="67"/>
      <c r="E294" s="67"/>
      <c r="F294" s="88"/>
      <c r="G294" s="88"/>
      <c r="H294" s="67"/>
      <c r="I294" s="67"/>
      <c r="J294" s="67"/>
      <c r="K294" s="67"/>
      <c r="L294" s="67"/>
      <c r="M294" s="67"/>
      <c r="N294" s="67"/>
      <c r="O294" s="67"/>
      <c r="P294" s="67"/>
      <c r="Q294" s="67"/>
      <c r="R294" s="67"/>
      <c r="S294" s="67"/>
    </row>
    <row r="295" spans="1:19" ht="12.75">
      <c r="A295" s="67"/>
      <c r="B295" s="67"/>
      <c r="C295" s="67"/>
      <c r="D295" s="67"/>
      <c r="E295" s="67"/>
      <c r="F295" s="88"/>
      <c r="G295" s="88"/>
      <c r="H295" s="67"/>
      <c r="I295" s="67"/>
      <c r="J295" s="67"/>
      <c r="K295" s="67"/>
      <c r="L295" s="67"/>
      <c r="M295" s="67"/>
      <c r="N295" s="67"/>
      <c r="O295" s="67"/>
      <c r="P295" s="67"/>
      <c r="Q295" s="67"/>
      <c r="R295" s="67"/>
      <c r="S295" s="67"/>
    </row>
    <row r="296" spans="1:19" ht="12.75">
      <c r="A296" s="67"/>
      <c r="B296" s="67"/>
      <c r="C296" s="67"/>
      <c r="D296" s="67"/>
      <c r="E296" s="67"/>
      <c r="F296" s="88"/>
      <c r="G296" s="88"/>
      <c r="H296" s="67"/>
      <c r="I296" s="67"/>
      <c r="J296" s="67"/>
      <c r="K296" s="67"/>
      <c r="L296" s="67"/>
      <c r="M296" s="67"/>
      <c r="N296" s="67"/>
      <c r="O296" s="67"/>
      <c r="P296" s="67"/>
      <c r="Q296" s="67"/>
      <c r="R296" s="67"/>
      <c r="S296" s="67"/>
    </row>
    <row r="297" spans="1:19" ht="12.75">
      <c r="A297" s="67"/>
      <c r="B297" s="67"/>
      <c r="C297" s="67"/>
      <c r="D297" s="67"/>
      <c r="E297" s="67"/>
      <c r="F297" s="88"/>
      <c r="G297" s="88"/>
      <c r="H297" s="67"/>
      <c r="I297" s="67"/>
      <c r="J297" s="67"/>
      <c r="K297" s="67"/>
      <c r="L297" s="67"/>
      <c r="M297" s="67"/>
      <c r="N297" s="67"/>
      <c r="O297" s="67"/>
      <c r="P297" s="67"/>
      <c r="Q297" s="67"/>
      <c r="R297" s="67"/>
      <c r="S297" s="67"/>
    </row>
    <row r="298" spans="1:19" ht="12.75">
      <c r="A298" s="67"/>
      <c r="B298" s="67"/>
      <c r="C298" s="67"/>
      <c r="D298" s="67"/>
      <c r="E298" s="67"/>
      <c r="F298" s="88"/>
      <c r="G298" s="88"/>
      <c r="H298" s="67"/>
      <c r="I298" s="67"/>
      <c r="J298" s="67"/>
      <c r="K298" s="67"/>
      <c r="L298" s="67"/>
      <c r="M298" s="67"/>
      <c r="N298" s="67"/>
      <c r="O298" s="67"/>
      <c r="P298" s="67"/>
      <c r="Q298" s="67"/>
      <c r="R298" s="67"/>
      <c r="S298" s="67"/>
    </row>
    <row r="299" spans="1:19" ht="12.75">
      <c r="A299" s="67"/>
      <c r="B299" s="67"/>
      <c r="C299" s="67"/>
      <c r="D299" s="67"/>
      <c r="E299" s="67"/>
      <c r="F299" s="88"/>
      <c r="G299" s="88"/>
      <c r="H299" s="67"/>
      <c r="I299" s="67"/>
      <c r="J299" s="67"/>
      <c r="K299" s="67"/>
      <c r="L299" s="67"/>
      <c r="M299" s="67"/>
      <c r="N299" s="67"/>
      <c r="O299" s="67"/>
      <c r="P299" s="67"/>
      <c r="Q299" s="67"/>
      <c r="R299" s="67"/>
      <c r="S299" s="67"/>
    </row>
    <row r="300" spans="1:19" ht="12.75">
      <c r="A300" s="67"/>
      <c r="B300" s="67"/>
      <c r="C300" s="67"/>
      <c r="D300" s="67"/>
      <c r="E300" s="67"/>
      <c r="F300" s="88"/>
      <c r="G300" s="88"/>
      <c r="H300" s="67"/>
      <c r="I300" s="67"/>
      <c r="J300" s="67"/>
      <c r="K300" s="67"/>
      <c r="L300" s="67"/>
      <c r="M300" s="67"/>
      <c r="N300" s="67"/>
      <c r="O300" s="67"/>
      <c r="P300" s="67"/>
      <c r="Q300" s="67"/>
      <c r="R300" s="67"/>
      <c r="S300" s="67"/>
    </row>
    <row r="301" spans="1:19" ht="12.75">
      <c r="A301" s="67"/>
      <c r="B301" s="67"/>
      <c r="C301" s="67"/>
      <c r="D301" s="67"/>
      <c r="E301" s="67"/>
      <c r="F301" s="88"/>
      <c r="G301" s="88"/>
      <c r="H301" s="67"/>
      <c r="I301" s="67"/>
      <c r="J301" s="67"/>
      <c r="K301" s="67"/>
      <c r="L301" s="67"/>
      <c r="M301" s="67"/>
      <c r="N301" s="67"/>
      <c r="O301" s="67"/>
      <c r="P301" s="67"/>
      <c r="Q301" s="67"/>
      <c r="R301" s="67"/>
      <c r="S301" s="67"/>
    </row>
    <row r="302" spans="1:19" ht="12.75">
      <c r="A302" s="67"/>
      <c r="B302" s="67"/>
      <c r="C302" s="67"/>
      <c r="D302" s="67"/>
      <c r="E302" s="67"/>
      <c r="F302" s="88"/>
      <c r="G302" s="88"/>
      <c r="H302" s="67"/>
      <c r="I302" s="67"/>
      <c r="J302" s="67"/>
      <c r="K302" s="67"/>
      <c r="L302" s="67"/>
      <c r="M302" s="67"/>
      <c r="N302" s="67"/>
      <c r="O302" s="67"/>
      <c r="P302" s="67"/>
      <c r="Q302" s="67"/>
      <c r="R302" s="67"/>
      <c r="S302" s="67"/>
    </row>
    <row r="303" spans="1:19" ht="12.75">
      <c r="A303" s="67"/>
      <c r="B303" s="67"/>
      <c r="C303" s="67"/>
      <c r="D303" s="67"/>
      <c r="E303" s="67"/>
      <c r="F303" s="88"/>
      <c r="G303" s="88"/>
      <c r="H303" s="67"/>
      <c r="I303" s="67"/>
      <c r="J303" s="67"/>
      <c r="K303" s="67"/>
      <c r="L303" s="67"/>
      <c r="M303" s="67"/>
      <c r="N303" s="67"/>
      <c r="O303" s="67"/>
      <c r="P303" s="67"/>
      <c r="Q303" s="67"/>
      <c r="R303" s="67"/>
      <c r="S303" s="67"/>
    </row>
    <row r="304" spans="1:19" ht="12.75">
      <c r="A304" s="67"/>
      <c r="B304" s="67"/>
      <c r="C304" s="67"/>
      <c r="D304" s="67"/>
      <c r="E304" s="67"/>
      <c r="F304" s="88"/>
      <c r="G304" s="88"/>
      <c r="H304" s="67"/>
      <c r="I304" s="67"/>
      <c r="J304" s="67"/>
      <c r="K304" s="67"/>
      <c r="L304" s="67"/>
      <c r="M304" s="67"/>
      <c r="N304" s="67"/>
      <c r="O304" s="67"/>
      <c r="P304" s="67"/>
      <c r="Q304" s="67"/>
      <c r="R304" s="67"/>
      <c r="S304" s="67"/>
    </row>
    <row r="305" spans="1:19" ht="12.75">
      <c r="A305" s="67"/>
      <c r="B305" s="67"/>
      <c r="C305" s="67"/>
      <c r="D305" s="67"/>
      <c r="E305" s="67"/>
      <c r="F305" s="88"/>
      <c r="G305" s="88"/>
      <c r="H305" s="67"/>
      <c r="I305" s="67"/>
      <c r="J305" s="67"/>
      <c r="K305" s="67"/>
      <c r="L305" s="67"/>
      <c r="M305" s="67"/>
      <c r="N305" s="67"/>
      <c r="O305" s="67"/>
      <c r="P305" s="67"/>
      <c r="Q305" s="67"/>
      <c r="R305" s="67"/>
      <c r="S305" s="67"/>
    </row>
    <row r="306" spans="1:19" ht="12.75">
      <c r="A306" s="67"/>
      <c r="B306" s="67"/>
      <c r="C306" s="67"/>
      <c r="D306" s="67"/>
      <c r="E306" s="67"/>
      <c r="F306" s="88"/>
      <c r="G306" s="88"/>
      <c r="H306" s="67"/>
      <c r="I306" s="67"/>
      <c r="J306" s="67"/>
      <c r="K306" s="67"/>
      <c r="L306" s="67"/>
      <c r="M306" s="67"/>
      <c r="N306" s="67"/>
      <c r="O306" s="67"/>
      <c r="P306" s="67"/>
      <c r="Q306" s="67"/>
      <c r="R306" s="67"/>
      <c r="S306" s="67"/>
    </row>
    <row r="307" spans="1:19" ht="12.75">
      <c r="A307" s="67"/>
      <c r="B307" s="67"/>
      <c r="C307" s="67"/>
      <c r="D307" s="67"/>
      <c r="E307" s="67"/>
      <c r="F307" s="88"/>
      <c r="G307" s="88"/>
      <c r="H307" s="67"/>
      <c r="I307" s="67"/>
      <c r="J307" s="67"/>
      <c r="K307" s="67"/>
      <c r="L307" s="67"/>
      <c r="M307" s="67"/>
      <c r="N307" s="67"/>
      <c r="O307" s="67"/>
      <c r="P307" s="67"/>
      <c r="Q307" s="67"/>
      <c r="R307" s="67"/>
      <c r="S307" s="67"/>
    </row>
    <row r="308" spans="1:19" ht="12.75">
      <c r="A308" s="67"/>
      <c r="B308" s="67"/>
      <c r="C308" s="67"/>
      <c r="D308" s="67"/>
      <c r="E308" s="67"/>
      <c r="F308" s="88"/>
      <c r="G308" s="88"/>
      <c r="H308" s="67"/>
      <c r="I308" s="67"/>
      <c r="J308" s="67"/>
      <c r="K308" s="67"/>
      <c r="L308" s="67"/>
      <c r="M308" s="67"/>
      <c r="N308" s="67"/>
      <c r="O308" s="67"/>
      <c r="P308" s="67"/>
      <c r="Q308" s="67"/>
      <c r="R308" s="67"/>
      <c r="S308" s="67"/>
    </row>
    <row r="309" spans="1:19" ht="12.75">
      <c r="A309" s="67"/>
      <c r="B309" s="67"/>
      <c r="C309" s="67"/>
      <c r="D309" s="67"/>
      <c r="E309" s="67"/>
      <c r="F309" s="88"/>
      <c r="G309" s="88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7"/>
      <c r="S309" s="67"/>
    </row>
    <row r="310" spans="1:19" ht="12.75">
      <c r="A310" s="67"/>
      <c r="B310" s="67"/>
      <c r="C310" s="67"/>
      <c r="D310" s="67"/>
      <c r="E310" s="67"/>
      <c r="F310" s="88"/>
      <c r="G310" s="88"/>
      <c r="H310" s="67"/>
      <c r="I310" s="67"/>
      <c r="J310" s="67"/>
      <c r="K310" s="67"/>
      <c r="L310" s="67"/>
      <c r="M310" s="67"/>
      <c r="N310" s="67"/>
      <c r="O310" s="67"/>
      <c r="P310" s="67"/>
      <c r="Q310" s="67"/>
      <c r="R310" s="67"/>
      <c r="S310" s="67"/>
    </row>
    <row r="311" spans="1:19" ht="12.75">
      <c r="A311" s="67"/>
      <c r="B311" s="67"/>
      <c r="C311" s="67"/>
      <c r="D311" s="67"/>
      <c r="E311" s="67"/>
      <c r="F311" s="88"/>
      <c r="G311" s="88"/>
      <c r="H311" s="67"/>
      <c r="I311" s="67"/>
      <c r="J311" s="67"/>
      <c r="K311" s="67"/>
      <c r="L311" s="67"/>
      <c r="M311" s="67"/>
      <c r="N311" s="67"/>
      <c r="O311" s="67"/>
      <c r="P311" s="67"/>
      <c r="Q311" s="67"/>
      <c r="R311" s="67"/>
      <c r="S311" s="67"/>
    </row>
    <row r="312" spans="1:19" ht="12.75">
      <c r="A312" s="67"/>
      <c r="B312" s="67"/>
      <c r="C312" s="67"/>
      <c r="D312" s="67"/>
      <c r="E312" s="67"/>
      <c r="F312" s="88"/>
      <c r="G312" s="88"/>
      <c r="H312" s="67"/>
      <c r="I312" s="67"/>
      <c r="J312" s="67"/>
      <c r="K312" s="67"/>
      <c r="L312" s="67"/>
      <c r="M312" s="67"/>
      <c r="N312" s="67"/>
      <c r="O312" s="67"/>
      <c r="P312" s="67"/>
      <c r="Q312" s="67"/>
      <c r="R312" s="67"/>
      <c r="S312" s="67"/>
    </row>
    <row r="313" spans="1:19" ht="12.75">
      <c r="A313" s="67"/>
      <c r="B313" s="67"/>
      <c r="C313" s="67"/>
      <c r="D313" s="67"/>
      <c r="E313" s="67"/>
      <c r="F313" s="88"/>
      <c r="G313" s="88"/>
      <c r="H313" s="67"/>
      <c r="I313" s="67"/>
      <c r="J313" s="67"/>
      <c r="K313" s="67"/>
      <c r="L313" s="67"/>
      <c r="M313" s="67"/>
      <c r="N313" s="67"/>
      <c r="O313" s="67"/>
      <c r="P313" s="67"/>
      <c r="Q313" s="67"/>
      <c r="R313" s="67"/>
      <c r="S313" s="67"/>
    </row>
    <row r="314" spans="1:19" ht="12.75">
      <c r="A314" s="67"/>
      <c r="B314" s="67"/>
      <c r="C314" s="67"/>
      <c r="D314" s="67"/>
      <c r="E314" s="67"/>
      <c r="F314" s="88"/>
      <c r="G314" s="88"/>
      <c r="H314" s="67"/>
      <c r="I314" s="67"/>
      <c r="J314" s="67"/>
      <c r="K314" s="67"/>
      <c r="L314" s="67"/>
      <c r="M314" s="67"/>
      <c r="N314" s="67"/>
      <c r="O314" s="67"/>
      <c r="P314" s="67"/>
      <c r="Q314" s="67"/>
      <c r="R314" s="67"/>
      <c r="S314" s="67"/>
    </row>
    <row r="315" spans="1:19" ht="12.75">
      <c r="A315" s="67"/>
      <c r="B315" s="67"/>
      <c r="C315" s="67"/>
      <c r="D315" s="67"/>
      <c r="E315" s="67"/>
      <c r="F315" s="88"/>
      <c r="G315" s="88"/>
      <c r="H315" s="67"/>
      <c r="I315" s="67"/>
      <c r="J315" s="67"/>
      <c r="K315" s="67"/>
      <c r="L315" s="67"/>
      <c r="M315" s="67"/>
      <c r="N315" s="67"/>
      <c r="O315" s="67"/>
      <c r="P315" s="67"/>
      <c r="Q315" s="67"/>
      <c r="R315" s="67"/>
      <c r="S315" s="67"/>
    </row>
    <row r="316" spans="1:19" ht="12.75">
      <c r="A316" s="67"/>
      <c r="B316" s="67"/>
      <c r="C316" s="67"/>
      <c r="D316" s="67"/>
      <c r="E316" s="67"/>
      <c r="F316" s="88"/>
      <c r="G316" s="88"/>
      <c r="H316" s="67"/>
      <c r="I316" s="67"/>
      <c r="J316" s="67"/>
      <c r="K316" s="67"/>
      <c r="L316" s="67"/>
      <c r="M316" s="67"/>
      <c r="N316" s="67"/>
      <c r="O316" s="67"/>
      <c r="P316" s="67"/>
      <c r="Q316" s="67"/>
      <c r="R316" s="67"/>
      <c r="S316" s="67"/>
    </row>
    <row r="317" spans="1:19" ht="12.75">
      <c r="A317" s="67"/>
      <c r="B317" s="67"/>
      <c r="C317" s="67"/>
      <c r="D317" s="67"/>
      <c r="E317" s="67"/>
      <c r="F317" s="88"/>
      <c r="G317" s="88"/>
      <c r="H317" s="67"/>
      <c r="I317" s="67"/>
      <c r="J317" s="67"/>
      <c r="K317" s="67"/>
      <c r="L317" s="67"/>
      <c r="M317" s="67"/>
      <c r="N317" s="67"/>
      <c r="O317" s="67"/>
      <c r="P317" s="67"/>
      <c r="Q317" s="67"/>
      <c r="R317" s="67"/>
      <c r="S317" s="67"/>
    </row>
    <row r="318" spans="1:19" ht="12.75">
      <c r="A318" s="67"/>
      <c r="B318" s="67"/>
      <c r="C318" s="67"/>
      <c r="D318" s="67"/>
      <c r="E318" s="67"/>
      <c r="F318" s="88"/>
      <c r="G318" s="88"/>
      <c r="H318" s="67"/>
      <c r="I318" s="67"/>
      <c r="J318" s="67"/>
      <c r="K318" s="67"/>
      <c r="L318" s="67"/>
      <c r="M318" s="67"/>
      <c r="N318" s="67"/>
      <c r="O318" s="67"/>
      <c r="P318" s="67"/>
      <c r="Q318" s="67"/>
      <c r="R318" s="67"/>
      <c r="S318" s="67"/>
    </row>
    <row r="319" spans="1:19" ht="12.75">
      <c r="A319" s="67"/>
      <c r="B319" s="67"/>
      <c r="C319" s="67"/>
      <c r="D319" s="67"/>
      <c r="E319" s="67"/>
      <c r="F319" s="88"/>
      <c r="G319" s="88"/>
      <c r="H319" s="67"/>
      <c r="I319" s="67"/>
      <c r="J319" s="67"/>
      <c r="K319" s="67"/>
      <c r="L319" s="67"/>
      <c r="M319" s="67"/>
      <c r="N319" s="67"/>
      <c r="O319" s="67"/>
      <c r="P319" s="67"/>
      <c r="Q319" s="67"/>
      <c r="R319" s="67"/>
      <c r="S319" s="67"/>
    </row>
    <row r="320" spans="1:19" ht="12.75">
      <c r="A320" s="67"/>
      <c r="B320" s="67"/>
      <c r="C320" s="67"/>
      <c r="D320" s="67"/>
      <c r="E320" s="67"/>
      <c r="F320" s="88"/>
      <c r="G320" s="88"/>
      <c r="H320" s="67"/>
      <c r="I320" s="67"/>
      <c r="J320" s="67"/>
      <c r="K320" s="67"/>
      <c r="L320" s="67"/>
      <c r="M320" s="67"/>
      <c r="N320" s="67"/>
      <c r="O320" s="67"/>
      <c r="P320" s="67"/>
      <c r="Q320" s="67"/>
      <c r="R320" s="67"/>
      <c r="S320" s="67"/>
    </row>
    <row r="321" spans="1:19" ht="12.75">
      <c r="A321" s="67"/>
      <c r="B321" s="67"/>
      <c r="C321" s="67"/>
      <c r="D321" s="67"/>
      <c r="E321" s="67"/>
      <c r="F321" s="88"/>
      <c r="G321" s="88"/>
      <c r="H321" s="67"/>
      <c r="I321" s="67"/>
      <c r="J321" s="67"/>
      <c r="K321" s="67"/>
      <c r="L321" s="67"/>
      <c r="M321" s="67"/>
      <c r="N321" s="67"/>
      <c r="O321" s="67"/>
      <c r="P321" s="67"/>
      <c r="Q321" s="67"/>
      <c r="R321" s="67"/>
      <c r="S321" s="67"/>
    </row>
    <row r="322" spans="1:19" ht="12.75">
      <c r="A322" s="67"/>
      <c r="B322" s="67"/>
      <c r="C322" s="67"/>
      <c r="D322" s="67"/>
      <c r="E322" s="67"/>
      <c r="F322" s="88"/>
      <c r="G322" s="88"/>
      <c r="H322" s="67"/>
      <c r="I322" s="67"/>
      <c r="J322" s="67"/>
      <c r="K322" s="67"/>
      <c r="L322" s="67"/>
      <c r="M322" s="67"/>
      <c r="N322" s="67"/>
      <c r="O322" s="67"/>
      <c r="P322" s="67"/>
      <c r="Q322" s="67"/>
      <c r="R322" s="67"/>
      <c r="S322" s="67"/>
    </row>
    <row r="323" spans="1:19" ht="12.75">
      <c r="A323" s="67"/>
      <c r="B323" s="67"/>
      <c r="C323" s="67"/>
      <c r="D323" s="67"/>
      <c r="E323" s="67"/>
      <c r="F323" s="88"/>
      <c r="G323" s="88"/>
      <c r="H323" s="67"/>
      <c r="I323" s="67"/>
      <c r="J323" s="67"/>
      <c r="K323" s="67"/>
      <c r="L323" s="67"/>
      <c r="M323" s="67"/>
      <c r="N323" s="67"/>
      <c r="O323" s="67"/>
      <c r="P323" s="67"/>
      <c r="Q323" s="67"/>
      <c r="R323" s="67"/>
      <c r="S323" s="67"/>
    </row>
    <row r="324" spans="1:19" ht="12.75">
      <c r="A324" s="67"/>
      <c r="B324" s="67"/>
      <c r="C324" s="67"/>
      <c r="D324" s="67"/>
      <c r="E324" s="67"/>
      <c r="F324" s="88"/>
      <c r="G324" s="88"/>
      <c r="H324" s="67"/>
      <c r="I324" s="67"/>
      <c r="J324" s="67"/>
      <c r="K324" s="67"/>
      <c r="L324" s="67"/>
      <c r="M324" s="67"/>
      <c r="N324" s="67"/>
      <c r="O324" s="67"/>
      <c r="P324" s="67"/>
      <c r="Q324" s="67"/>
      <c r="R324" s="67"/>
      <c r="S324" s="67"/>
    </row>
    <row r="325" spans="1:19" ht="12.75">
      <c r="A325" s="67"/>
      <c r="B325" s="67"/>
      <c r="C325" s="67"/>
      <c r="D325" s="67"/>
      <c r="E325" s="67"/>
      <c r="F325" s="88"/>
      <c r="G325" s="88"/>
      <c r="H325" s="67"/>
      <c r="I325" s="67"/>
      <c r="J325" s="67"/>
      <c r="K325" s="67"/>
      <c r="L325" s="67"/>
      <c r="M325" s="67"/>
      <c r="N325" s="67"/>
      <c r="O325" s="67"/>
      <c r="P325" s="67"/>
      <c r="Q325" s="67"/>
      <c r="R325" s="67"/>
      <c r="S325" s="67"/>
    </row>
    <row r="326" spans="1:19" ht="12.75">
      <c r="A326" s="67"/>
      <c r="B326" s="67"/>
      <c r="C326" s="67"/>
      <c r="D326" s="67"/>
      <c r="E326" s="67"/>
      <c r="F326" s="88"/>
      <c r="G326" s="88"/>
      <c r="H326" s="67"/>
      <c r="I326" s="67"/>
      <c r="J326" s="67"/>
      <c r="K326" s="67"/>
      <c r="L326" s="67"/>
      <c r="M326" s="67"/>
      <c r="N326" s="67"/>
      <c r="O326" s="67"/>
      <c r="P326" s="67"/>
      <c r="Q326" s="67"/>
      <c r="R326" s="67"/>
      <c r="S326" s="67"/>
    </row>
    <row r="327" spans="1:19" ht="12.75">
      <c r="A327" s="67"/>
      <c r="B327" s="67"/>
      <c r="C327" s="67"/>
      <c r="D327" s="67"/>
      <c r="E327" s="67"/>
      <c r="F327" s="88"/>
      <c r="G327" s="88"/>
      <c r="H327" s="67"/>
      <c r="I327" s="67"/>
      <c r="J327" s="67"/>
      <c r="K327" s="67"/>
      <c r="L327" s="67"/>
      <c r="M327" s="67"/>
      <c r="N327" s="67"/>
      <c r="O327" s="67"/>
      <c r="P327" s="67"/>
      <c r="Q327" s="67"/>
      <c r="R327" s="67"/>
      <c r="S327" s="67"/>
    </row>
    <row r="328" spans="1:19" ht="12.75">
      <c r="A328" s="67"/>
      <c r="B328" s="67"/>
      <c r="C328" s="67"/>
      <c r="D328" s="67"/>
      <c r="E328" s="67"/>
      <c r="F328" s="88"/>
      <c r="G328" s="88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</row>
    <row r="329" spans="1:19" ht="12.75">
      <c r="A329" s="67"/>
      <c r="B329" s="67"/>
      <c r="C329" s="67"/>
      <c r="D329" s="67"/>
      <c r="E329" s="67"/>
      <c r="F329" s="88"/>
      <c r="G329" s="88"/>
      <c r="H329" s="67"/>
      <c r="I329" s="67"/>
      <c r="J329" s="67"/>
      <c r="K329" s="67"/>
      <c r="L329" s="67"/>
      <c r="M329" s="67"/>
      <c r="N329" s="67"/>
      <c r="O329" s="67"/>
      <c r="P329" s="67"/>
      <c r="Q329" s="67"/>
      <c r="R329" s="67"/>
      <c r="S329" s="67"/>
    </row>
    <row r="330" spans="1:19" ht="12.75">
      <c r="A330" s="67"/>
      <c r="B330" s="67"/>
      <c r="C330" s="67"/>
      <c r="D330" s="67"/>
      <c r="E330" s="67"/>
      <c r="F330" s="88"/>
      <c r="G330" s="88"/>
      <c r="H330" s="67"/>
      <c r="I330" s="67"/>
      <c r="J330" s="67"/>
      <c r="K330" s="67"/>
      <c r="L330" s="67"/>
      <c r="M330" s="67"/>
      <c r="N330" s="67"/>
      <c r="O330" s="67"/>
      <c r="P330" s="67"/>
      <c r="Q330" s="67"/>
      <c r="R330" s="67"/>
      <c r="S330" s="67"/>
    </row>
    <row r="331" spans="1:19" ht="12.75">
      <c r="A331" s="67"/>
      <c r="B331" s="67"/>
      <c r="C331" s="67"/>
      <c r="D331" s="67"/>
      <c r="E331" s="67"/>
      <c r="F331" s="88"/>
      <c r="G331" s="88"/>
      <c r="H331" s="67"/>
      <c r="I331" s="67"/>
      <c r="J331" s="67"/>
      <c r="K331" s="67"/>
      <c r="L331" s="67"/>
      <c r="M331" s="67"/>
      <c r="N331" s="67"/>
      <c r="O331" s="67"/>
      <c r="P331" s="67"/>
      <c r="Q331" s="67"/>
      <c r="R331" s="67"/>
      <c r="S331" s="67"/>
    </row>
    <row r="332" spans="1:19" ht="12.75">
      <c r="A332" s="67"/>
      <c r="B332" s="67"/>
      <c r="C332" s="67"/>
      <c r="D332" s="67"/>
      <c r="E332" s="67"/>
      <c r="F332" s="88"/>
      <c r="G332" s="88"/>
      <c r="H332" s="67"/>
      <c r="I332" s="67"/>
      <c r="J332" s="67"/>
      <c r="K332" s="67"/>
      <c r="L332" s="67"/>
      <c r="M332" s="67"/>
      <c r="N332" s="67"/>
      <c r="O332" s="67"/>
      <c r="P332" s="67"/>
      <c r="Q332" s="67"/>
      <c r="R332" s="67"/>
      <c r="S332" s="67"/>
    </row>
    <row r="333" spans="1:19" ht="12.75">
      <c r="A333" s="67"/>
      <c r="B333" s="67"/>
      <c r="C333" s="67"/>
      <c r="D333" s="67"/>
      <c r="E333" s="67"/>
      <c r="F333" s="88"/>
      <c r="G333" s="88"/>
      <c r="H333" s="67"/>
      <c r="I333" s="67"/>
      <c r="J333" s="67"/>
      <c r="K333" s="67"/>
      <c r="L333" s="67"/>
      <c r="M333" s="67"/>
      <c r="N333" s="67"/>
      <c r="O333" s="67"/>
      <c r="P333" s="67"/>
      <c r="Q333" s="67"/>
      <c r="R333" s="67"/>
      <c r="S333" s="67"/>
    </row>
    <row r="334" spans="1:19" ht="12.75">
      <c r="A334" s="67"/>
      <c r="B334" s="67"/>
      <c r="C334" s="67"/>
      <c r="D334" s="67"/>
      <c r="E334" s="67"/>
      <c r="F334" s="88"/>
      <c r="G334" s="88"/>
      <c r="H334" s="67"/>
      <c r="I334" s="67"/>
      <c r="J334" s="67"/>
      <c r="K334" s="67"/>
      <c r="L334" s="67"/>
      <c r="M334" s="67"/>
      <c r="N334" s="67"/>
      <c r="O334" s="67"/>
      <c r="P334" s="67"/>
      <c r="Q334" s="67"/>
      <c r="R334" s="67"/>
      <c r="S334" s="67"/>
    </row>
    <row r="335" spans="1:19" ht="12.75">
      <c r="A335" s="67"/>
      <c r="B335" s="67"/>
      <c r="C335" s="67"/>
      <c r="D335" s="67"/>
      <c r="E335" s="67"/>
      <c r="F335" s="88"/>
      <c r="G335" s="88"/>
      <c r="H335" s="67"/>
      <c r="I335" s="67"/>
      <c r="J335" s="67"/>
      <c r="K335" s="67"/>
      <c r="L335" s="67"/>
      <c r="M335" s="67"/>
      <c r="N335" s="67"/>
      <c r="O335" s="67"/>
      <c r="P335" s="67"/>
      <c r="Q335" s="67"/>
      <c r="R335" s="67"/>
      <c r="S335" s="67"/>
    </row>
    <row r="336" spans="1:19" ht="12.75">
      <c r="A336" s="67"/>
      <c r="B336" s="67"/>
      <c r="C336" s="67"/>
      <c r="D336" s="67"/>
      <c r="E336" s="67"/>
      <c r="F336" s="88"/>
      <c r="G336" s="88"/>
      <c r="H336" s="67"/>
      <c r="I336" s="67"/>
      <c r="J336" s="67"/>
      <c r="K336" s="67"/>
      <c r="L336" s="67"/>
      <c r="M336" s="67"/>
      <c r="N336" s="67"/>
      <c r="O336" s="67"/>
      <c r="P336" s="67"/>
      <c r="Q336" s="67"/>
      <c r="R336" s="67"/>
      <c r="S336" s="67"/>
    </row>
    <row r="337" spans="1:19" ht="12.75">
      <c r="A337" s="67"/>
      <c r="B337" s="67"/>
      <c r="C337" s="67"/>
      <c r="D337" s="67"/>
      <c r="E337" s="67"/>
      <c r="F337" s="88"/>
      <c r="G337" s="88"/>
      <c r="H337" s="67"/>
      <c r="I337" s="67"/>
      <c r="J337" s="67"/>
      <c r="K337" s="67"/>
      <c r="L337" s="67"/>
      <c r="M337" s="67"/>
      <c r="N337" s="67"/>
      <c r="O337" s="67"/>
      <c r="P337" s="67"/>
      <c r="Q337" s="67"/>
      <c r="R337" s="67"/>
      <c r="S337" s="67"/>
    </row>
    <row r="338" spans="1:19" ht="12.75">
      <c r="A338" s="67"/>
      <c r="B338" s="67"/>
      <c r="C338" s="67"/>
      <c r="D338" s="67"/>
      <c r="E338" s="67"/>
      <c r="F338" s="88"/>
      <c r="G338" s="88"/>
      <c r="H338" s="67"/>
      <c r="I338" s="67"/>
      <c r="J338" s="67"/>
      <c r="K338" s="67"/>
      <c r="L338" s="67"/>
      <c r="M338" s="67"/>
      <c r="N338" s="67"/>
      <c r="O338" s="67"/>
      <c r="P338" s="67"/>
      <c r="Q338" s="67"/>
      <c r="R338" s="67"/>
      <c r="S338" s="67"/>
    </row>
    <row r="339" spans="1:19" ht="12.75">
      <c r="A339" s="67"/>
      <c r="B339" s="67"/>
      <c r="C339" s="67"/>
      <c r="D339" s="67"/>
      <c r="E339" s="67"/>
      <c r="F339" s="88"/>
      <c r="G339" s="88"/>
      <c r="H339" s="67"/>
      <c r="I339" s="67"/>
      <c r="J339" s="67"/>
      <c r="K339" s="67"/>
      <c r="L339" s="67"/>
      <c r="M339" s="67"/>
      <c r="N339" s="67"/>
      <c r="O339" s="67"/>
      <c r="P339" s="67"/>
      <c r="Q339" s="67"/>
      <c r="R339" s="67"/>
      <c r="S339" s="67"/>
    </row>
    <row r="340" spans="1:19" ht="12.75">
      <c r="A340" s="67"/>
      <c r="B340" s="67"/>
      <c r="C340" s="67"/>
      <c r="D340" s="67"/>
      <c r="E340" s="67"/>
      <c r="F340" s="88"/>
      <c r="G340" s="88"/>
      <c r="H340" s="67"/>
      <c r="I340" s="67"/>
      <c r="J340" s="67"/>
      <c r="K340" s="67"/>
      <c r="L340" s="67"/>
      <c r="M340" s="67"/>
      <c r="N340" s="67"/>
      <c r="O340" s="67"/>
      <c r="P340" s="67"/>
      <c r="Q340" s="67"/>
      <c r="R340" s="67"/>
      <c r="S340" s="67"/>
    </row>
    <row r="341" spans="1:19" ht="12.75">
      <c r="A341" s="67"/>
      <c r="B341" s="67"/>
      <c r="C341" s="67"/>
      <c r="D341" s="67"/>
      <c r="E341" s="67"/>
      <c r="F341" s="88"/>
      <c r="G341" s="88"/>
      <c r="H341" s="67"/>
      <c r="I341" s="67"/>
      <c r="J341" s="67"/>
      <c r="K341" s="67"/>
      <c r="L341" s="67"/>
      <c r="M341" s="67"/>
      <c r="N341" s="67"/>
      <c r="O341" s="67"/>
      <c r="P341" s="67"/>
      <c r="Q341" s="67"/>
      <c r="R341" s="67"/>
      <c r="S341" s="67"/>
    </row>
    <row r="342" spans="1:19" ht="12.75">
      <c r="A342" s="67"/>
      <c r="B342" s="67"/>
      <c r="C342" s="67"/>
      <c r="D342" s="67"/>
      <c r="E342" s="67"/>
      <c r="F342" s="88"/>
      <c r="G342" s="88"/>
      <c r="H342" s="67"/>
      <c r="I342" s="67"/>
      <c r="J342" s="67"/>
      <c r="K342" s="67"/>
      <c r="L342" s="67"/>
      <c r="M342" s="67"/>
      <c r="N342" s="67"/>
      <c r="O342" s="67"/>
      <c r="P342" s="67"/>
      <c r="Q342" s="67"/>
      <c r="R342" s="67"/>
      <c r="S342" s="67"/>
    </row>
    <row r="343" spans="1:19" ht="12.75">
      <c r="A343" s="67"/>
      <c r="B343" s="67"/>
      <c r="C343" s="67"/>
      <c r="D343" s="67"/>
      <c r="E343" s="67"/>
      <c r="F343" s="88"/>
      <c r="G343" s="88"/>
      <c r="H343" s="67"/>
      <c r="I343" s="67"/>
      <c r="J343" s="67"/>
      <c r="K343" s="67"/>
      <c r="L343" s="67"/>
      <c r="M343" s="67"/>
      <c r="N343" s="67"/>
      <c r="O343" s="67"/>
      <c r="P343" s="67"/>
      <c r="Q343" s="67"/>
      <c r="R343" s="67"/>
      <c r="S343" s="67"/>
    </row>
    <row r="344" spans="1:19" ht="12.75">
      <c r="A344" s="67"/>
      <c r="B344" s="67"/>
      <c r="C344" s="67"/>
      <c r="D344" s="67"/>
      <c r="E344" s="67"/>
      <c r="F344" s="88"/>
      <c r="G344" s="88"/>
      <c r="H344" s="67"/>
      <c r="I344" s="67"/>
      <c r="J344" s="67"/>
      <c r="K344" s="67"/>
      <c r="L344" s="67"/>
      <c r="M344" s="67"/>
      <c r="N344" s="67"/>
      <c r="O344" s="67"/>
      <c r="P344" s="67"/>
      <c r="Q344" s="67"/>
      <c r="R344" s="67"/>
      <c r="S344" s="67"/>
    </row>
    <row r="345" spans="1:19" ht="12.75">
      <c r="A345" s="67"/>
      <c r="B345" s="67"/>
      <c r="C345" s="67"/>
      <c r="D345" s="67"/>
      <c r="E345" s="67"/>
      <c r="F345" s="88"/>
      <c r="G345" s="88"/>
      <c r="H345" s="67"/>
      <c r="I345" s="67"/>
      <c r="J345" s="67"/>
      <c r="K345" s="67"/>
      <c r="L345" s="67"/>
      <c r="M345" s="67"/>
      <c r="N345" s="67"/>
      <c r="O345" s="67"/>
      <c r="P345" s="67"/>
      <c r="Q345" s="67"/>
      <c r="R345" s="67"/>
      <c r="S345" s="67"/>
    </row>
    <row r="346" spans="1:19" ht="12.75">
      <c r="A346" s="67"/>
      <c r="B346" s="67"/>
      <c r="C346" s="67"/>
      <c r="D346" s="67"/>
      <c r="E346" s="67"/>
      <c r="F346" s="88"/>
      <c r="G346" s="88"/>
      <c r="H346" s="67"/>
      <c r="I346" s="67"/>
      <c r="J346" s="67"/>
      <c r="K346" s="67"/>
      <c r="L346" s="67"/>
      <c r="M346" s="67"/>
      <c r="N346" s="67"/>
      <c r="O346" s="67"/>
      <c r="P346" s="67"/>
      <c r="Q346" s="67"/>
      <c r="R346" s="67"/>
      <c r="S346" s="67"/>
    </row>
    <row r="347" spans="1:19" ht="12.75">
      <c r="A347" s="67"/>
      <c r="B347" s="67"/>
      <c r="C347" s="67"/>
      <c r="D347" s="67"/>
      <c r="E347" s="67"/>
      <c r="F347" s="88"/>
      <c r="G347" s="88"/>
      <c r="H347" s="67"/>
      <c r="I347" s="67"/>
      <c r="J347" s="67"/>
      <c r="K347" s="67"/>
      <c r="L347" s="67"/>
      <c r="M347" s="67"/>
      <c r="N347" s="67"/>
      <c r="O347" s="67"/>
      <c r="P347" s="67"/>
      <c r="Q347" s="67"/>
      <c r="R347" s="67"/>
      <c r="S347" s="67"/>
    </row>
    <row r="348" spans="1:19" ht="12.75">
      <c r="A348" s="67"/>
      <c r="B348" s="67"/>
      <c r="C348" s="67"/>
      <c r="D348" s="67"/>
      <c r="E348" s="67"/>
      <c r="F348" s="88"/>
      <c r="G348" s="88"/>
      <c r="H348" s="67"/>
      <c r="I348" s="67"/>
      <c r="J348" s="67"/>
      <c r="K348" s="67"/>
      <c r="L348" s="67"/>
      <c r="M348" s="67"/>
      <c r="N348" s="67"/>
      <c r="O348" s="67"/>
      <c r="P348" s="67"/>
      <c r="Q348" s="67"/>
      <c r="R348" s="67"/>
      <c r="S348" s="67"/>
    </row>
    <row r="349" spans="1:19" ht="12.75">
      <c r="A349" s="67"/>
      <c r="B349" s="67"/>
      <c r="C349" s="67"/>
      <c r="D349" s="67"/>
      <c r="E349" s="67"/>
      <c r="F349" s="88"/>
      <c r="G349" s="88"/>
      <c r="H349" s="67"/>
      <c r="I349" s="67"/>
      <c r="J349" s="67"/>
      <c r="K349" s="67"/>
      <c r="L349" s="67"/>
      <c r="M349" s="67"/>
      <c r="N349" s="67"/>
      <c r="O349" s="67"/>
      <c r="P349" s="67"/>
      <c r="Q349" s="67"/>
      <c r="R349" s="67"/>
      <c r="S349" s="67"/>
    </row>
    <row r="350" spans="1:19" ht="12.75">
      <c r="A350" s="67"/>
      <c r="B350" s="67"/>
      <c r="C350" s="67"/>
      <c r="D350" s="67"/>
      <c r="E350" s="67"/>
      <c r="F350" s="88"/>
      <c r="G350" s="88"/>
      <c r="H350" s="67"/>
      <c r="I350" s="67"/>
      <c r="J350" s="67"/>
      <c r="K350" s="67"/>
      <c r="L350" s="67"/>
      <c r="M350" s="67"/>
      <c r="N350" s="67"/>
      <c r="O350" s="67"/>
      <c r="P350" s="67"/>
      <c r="Q350" s="67"/>
      <c r="R350" s="67"/>
      <c r="S350" s="67"/>
    </row>
    <row r="351" spans="1:19" ht="12.75">
      <c r="A351" s="67"/>
      <c r="B351" s="67"/>
      <c r="C351" s="67"/>
      <c r="D351" s="67"/>
      <c r="E351" s="67"/>
      <c r="F351" s="88"/>
      <c r="G351" s="88"/>
      <c r="H351" s="67"/>
      <c r="I351" s="67"/>
      <c r="J351" s="67"/>
      <c r="K351" s="67"/>
      <c r="L351" s="67"/>
      <c r="M351" s="67"/>
      <c r="N351" s="67"/>
      <c r="O351" s="67"/>
      <c r="P351" s="67"/>
      <c r="Q351" s="67"/>
      <c r="R351" s="67"/>
      <c r="S351" s="67"/>
    </row>
    <row r="352" spans="1:19" ht="12.75">
      <c r="A352" s="67"/>
      <c r="B352" s="67"/>
      <c r="C352" s="67"/>
      <c r="D352" s="67"/>
      <c r="E352" s="67"/>
      <c r="F352" s="88"/>
      <c r="G352" s="88"/>
      <c r="H352" s="67"/>
      <c r="I352" s="67"/>
      <c r="J352" s="67"/>
      <c r="K352" s="67"/>
      <c r="L352" s="67"/>
      <c r="M352" s="67"/>
      <c r="N352" s="67"/>
      <c r="O352" s="67"/>
      <c r="P352" s="67"/>
      <c r="Q352" s="67"/>
      <c r="R352" s="67"/>
      <c r="S352" s="67"/>
    </row>
    <row r="353" spans="1:19" ht="12.75">
      <c r="A353" s="67"/>
      <c r="B353" s="67"/>
      <c r="C353" s="67"/>
      <c r="D353" s="67"/>
      <c r="E353" s="67"/>
      <c r="F353" s="88"/>
      <c r="G353" s="88"/>
      <c r="H353" s="67"/>
      <c r="I353" s="67"/>
      <c r="J353" s="67"/>
      <c r="K353" s="67"/>
      <c r="L353" s="67"/>
      <c r="M353" s="67"/>
      <c r="N353" s="67"/>
      <c r="O353" s="67"/>
      <c r="P353" s="67"/>
      <c r="Q353" s="67"/>
      <c r="R353" s="67"/>
      <c r="S353" s="67"/>
    </row>
    <row r="354" spans="1:19" ht="12.75">
      <c r="A354" s="67"/>
      <c r="B354" s="67"/>
      <c r="C354" s="67"/>
      <c r="D354" s="67"/>
      <c r="E354" s="67"/>
      <c r="F354" s="88"/>
      <c r="G354" s="88"/>
      <c r="H354" s="67"/>
      <c r="I354" s="67"/>
      <c r="J354" s="67"/>
      <c r="K354" s="67"/>
      <c r="L354" s="67"/>
      <c r="M354" s="67"/>
      <c r="N354" s="67"/>
      <c r="O354" s="67"/>
      <c r="P354" s="67"/>
      <c r="Q354" s="67"/>
      <c r="R354" s="67"/>
      <c r="S354" s="67"/>
    </row>
    <row r="355" spans="1:19" ht="12.75">
      <c r="A355" s="67"/>
      <c r="B355" s="67"/>
      <c r="C355" s="67"/>
      <c r="D355" s="67"/>
      <c r="E355" s="67"/>
      <c r="F355" s="88"/>
      <c r="G355" s="88"/>
      <c r="H355" s="67"/>
      <c r="I355" s="67"/>
      <c r="J355" s="67"/>
      <c r="K355" s="67"/>
      <c r="L355" s="67"/>
      <c r="M355" s="67"/>
      <c r="N355" s="67"/>
      <c r="O355" s="67"/>
      <c r="P355" s="67"/>
      <c r="Q355" s="67"/>
      <c r="R355" s="67"/>
      <c r="S355" s="67"/>
    </row>
    <row r="356" spans="1:19" ht="12.75">
      <c r="A356" s="67"/>
      <c r="B356" s="67"/>
      <c r="C356" s="67"/>
      <c r="D356" s="67"/>
      <c r="E356" s="67"/>
      <c r="F356" s="88"/>
      <c r="G356" s="88"/>
      <c r="H356" s="67"/>
      <c r="I356" s="67"/>
      <c r="J356" s="67"/>
      <c r="K356" s="67"/>
      <c r="L356" s="67"/>
      <c r="M356" s="67"/>
      <c r="N356" s="67"/>
      <c r="O356" s="67"/>
      <c r="P356" s="67"/>
      <c r="Q356" s="67"/>
      <c r="R356" s="67"/>
      <c r="S356" s="67"/>
    </row>
    <row r="357" spans="1:19" ht="12.75">
      <c r="A357" s="67"/>
      <c r="B357" s="67"/>
      <c r="C357" s="67"/>
      <c r="D357" s="67"/>
      <c r="E357" s="67"/>
      <c r="F357" s="88"/>
      <c r="G357" s="88"/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7"/>
      <c r="S357" s="67"/>
    </row>
    <row r="358" spans="1:19" ht="12.75">
      <c r="A358" s="67"/>
      <c r="B358" s="67"/>
      <c r="C358" s="67"/>
      <c r="D358" s="67"/>
      <c r="E358" s="67"/>
      <c r="F358" s="88"/>
      <c r="G358" s="88"/>
      <c r="H358" s="67"/>
      <c r="I358" s="67"/>
      <c r="J358" s="67"/>
      <c r="K358" s="67"/>
      <c r="L358" s="67"/>
      <c r="M358" s="67"/>
      <c r="N358" s="67"/>
      <c r="O358" s="67"/>
      <c r="P358" s="67"/>
      <c r="Q358" s="67"/>
      <c r="R358" s="67"/>
      <c r="S358" s="67"/>
    </row>
    <row r="359" spans="1:19" ht="12.75">
      <c r="A359" s="67"/>
      <c r="B359" s="67"/>
      <c r="C359" s="67"/>
      <c r="D359" s="67"/>
      <c r="E359" s="67"/>
      <c r="F359" s="88"/>
      <c r="G359" s="88"/>
      <c r="H359" s="67"/>
      <c r="I359" s="67"/>
      <c r="J359" s="67"/>
      <c r="K359" s="67"/>
      <c r="L359" s="67"/>
      <c r="M359" s="67"/>
      <c r="N359" s="67"/>
      <c r="O359" s="67"/>
      <c r="P359" s="67"/>
      <c r="Q359" s="67"/>
      <c r="R359" s="67"/>
      <c r="S359" s="67"/>
    </row>
    <row r="360" spans="1:19" ht="12.75">
      <c r="A360" s="67"/>
      <c r="B360" s="67"/>
      <c r="C360" s="67"/>
      <c r="D360" s="67"/>
      <c r="E360" s="67"/>
      <c r="F360" s="88"/>
      <c r="G360" s="88"/>
      <c r="H360" s="67"/>
      <c r="I360" s="67"/>
      <c r="J360" s="67"/>
      <c r="K360" s="67"/>
      <c r="L360" s="67"/>
      <c r="M360" s="67"/>
      <c r="N360" s="67"/>
      <c r="O360" s="67"/>
      <c r="P360" s="67"/>
      <c r="Q360" s="67"/>
      <c r="R360" s="67"/>
      <c r="S360" s="67"/>
    </row>
    <row r="361" spans="1:19" ht="12.75">
      <c r="A361" s="67"/>
      <c r="B361" s="67"/>
      <c r="C361" s="67"/>
      <c r="D361" s="67"/>
      <c r="E361" s="67"/>
      <c r="F361" s="88"/>
      <c r="G361" s="88"/>
      <c r="H361" s="67"/>
      <c r="I361" s="67"/>
      <c r="J361" s="67"/>
      <c r="K361" s="67"/>
      <c r="L361" s="67"/>
      <c r="M361" s="67"/>
      <c r="N361" s="67"/>
      <c r="O361" s="67"/>
      <c r="P361" s="67"/>
      <c r="Q361" s="67"/>
      <c r="R361" s="67"/>
      <c r="S361" s="67"/>
    </row>
    <row r="362" spans="1:19" ht="12.75">
      <c r="A362" s="67"/>
      <c r="B362" s="67"/>
      <c r="C362" s="67"/>
      <c r="D362" s="67"/>
      <c r="E362" s="67"/>
      <c r="F362" s="88"/>
      <c r="G362" s="88"/>
      <c r="H362" s="67"/>
      <c r="I362" s="67"/>
      <c r="J362" s="67"/>
      <c r="K362" s="67"/>
      <c r="L362" s="67"/>
      <c r="M362" s="67"/>
      <c r="N362" s="67"/>
      <c r="O362" s="67"/>
      <c r="P362" s="67"/>
      <c r="Q362" s="67"/>
      <c r="R362" s="67"/>
      <c r="S362" s="67"/>
    </row>
    <row r="363" spans="1:19" ht="12.75">
      <c r="A363" s="67"/>
      <c r="B363" s="67"/>
      <c r="C363" s="67"/>
      <c r="D363" s="67"/>
      <c r="E363" s="67"/>
      <c r="F363" s="88"/>
      <c r="G363" s="88"/>
      <c r="H363" s="67"/>
      <c r="I363" s="67"/>
      <c r="J363" s="67"/>
      <c r="K363" s="67"/>
      <c r="L363" s="67"/>
      <c r="M363" s="67"/>
      <c r="N363" s="67"/>
      <c r="O363" s="67"/>
      <c r="P363" s="67"/>
      <c r="Q363" s="67"/>
      <c r="R363" s="67"/>
      <c r="S363" s="67"/>
    </row>
    <row r="364" spans="1:19" ht="12.75">
      <c r="A364" s="67"/>
      <c r="B364" s="67"/>
      <c r="C364" s="67"/>
      <c r="D364" s="67"/>
      <c r="E364" s="67"/>
      <c r="F364" s="88"/>
      <c r="G364" s="88"/>
      <c r="H364" s="67"/>
      <c r="I364" s="67"/>
      <c r="J364" s="67"/>
      <c r="K364" s="67"/>
      <c r="L364" s="67"/>
      <c r="M364" s="67"/>
      <c r="N364" s="67"/>
      <c r="O364" s="67"/>
      <c r="P364" s="67"/>
      <c r="Q364" s="67"/>
      <c r="R364" s="67"/>
      <c r="S364" s="67"/>
    </row>
    <row r="365" spans="1:19" ht="12.75">
      <c r="A365" s="67"/>
      <c r="B365" s="67"/>
      <c r="C365" s="67"/>
      <c r="D365" s="67"/>
      <c r="E365" s="67"/>
      <c r="F365" s="88"/>
      <c r="G365" s="88"/>
      <c r="H365" s="67"/>
      <c r="I365" s="67"/>
      <c r="J365" s="67"/>
      <c r="K365" s="67"/>
      <c r="L365" s="67"/>
      <c r="M365" s="67"/>
      <c r="N365" s="67"/>
      <c r="O365" s="67"/>
      <c r="P365" s="67"/>
      <c r="Q365" s="67"/>
      <c r="R365" s="67"/>
      <c r="S365" s="67"/>
    </row>
    <row r="366" spans="1:19" ht="12.75">
      <c r="A366" s="67"/>
      <c r="B366" s="67"/>
      <c r="C366" s="67"/>
      <c r="D366" s="67"/>
      <c r="E366" s="67"/>
      <c r="F366" s="88"/>
      <c r="G366" s="88"/>
      <c r="H366" s="67"/>
      <c r="I366" s="67"/>
      <c r="J366" s="67"/>
      <c r="K366" s="67"/>
      <c r="L366" s="67"/>
      <c r="M366" s="67"/>
      <c r="N366" s="67"/>
      <c r="O366" s="67"/>
      <c r="P366" s="67"/>
      <c r="Q366" s="67"/>
      <c r="R366" s="67"/>
      <c r="S366" s="67"/>
    </row>
    <row r="367" spans="1:19" ht="12.75">
      <c r="A367" s="67"/>
      <c r="B367" s="67"/>
      <c r="C367" s="67"/>
      <c r="D367" s="67"/>
      <c r="E367" s="67"/>
      <c r="F367" s="88"/>
      <c r="G367" s="88"/>
      <c r="H367" s="67"/>
      <c r="I367" s="67"/>
      <c r="J367" s="67"/>
      <c r="K367" s="67"/>
      <c r="L367" s="67"/>
      <c r="M367" s="67"/>
      <c r="N367" s="67"/>
      <c r="O367" s="67"/>
      <c r="P367" s="67"/>
      <c r="Q367" s="67"/>
      <c r="R367" s="67"/>
      <c r="S367" s="67"/>
    </row>
    <row r="368" spans="1:19" ht="12.75">
      <c r="A368" s="67"/>
      <c r="B368" s="67"/>
      <c r="C368" s="67"/>
      <c r="D368" s="67"/>
      <c r="E368" s="67"/>
      <c r="F368" s="88"/>
      <c r="G368" s="88"/>
      <c r="H368" s="67"/>
      <c r="I368" s="67"/>
      <c r="J368" s="67"/>
      <c r="K368" s="67"/>
      <c r="L368" s="67"/>
      <c r="M368" s="67"/>
      <c r="N368" s="67"/>
      <c r="O368" s="67"/>
      <c r="P368" s="67"/>
      <c r="Q368" s="67"/>
      <c r="R368" s="67"/>
      <c r="S368" s="67"/>
    </row>
    <row r="369" spans="1:19" ht="12.75">
      <c r="A369" s="67"/>
      <c r="B369" s="67"/>
      <c r="C369" s="67"/>
      <c r="D369" s="67"/>
      <c r="E369" s="67"/>
      <c r="F369" s="88"/>
      <c r="G369" s="88"/>
      <c r="H369" s="67"/>
      <c r="I369" s="67"/>
      <c r="J369" s="67"/>
      <c r="K369" s="67"/>
      <c r="L369" s="67"/>
      <c r="M369" s="67"/>
      <c r="N369" s="67"/>
      <c r="O369" s="67"/>
      <c r="P369" s="67"/>
      <c r="Q369" s="67"/>
      <c r="R369" s="67"/>
      <c r="S369" s="67"/>
    </row>
    <row r="370" spans="1:19" ht="12.75">
      <c r="A370" s="67"/>
      <c r="B370" s="67"/>
      <c r="C370" s="67"/>
      <c r="D370" s="67"/>
      <c r="E370" s="67"/>
      <c r="F370" s="88"/>
      <c r="G370" s="88"/>
      <c r="H370" s="67"/>
      <c r="I370" s="67"/>
      <c r="J370" s="67"/>
      <c r="K370" s="67"/>
      <c r="L370" s="67"/>
      <c r="M370" s="67"/>
      <c r="N370" s="67"/>
      <c r="O370" s="67"/>
      <c r="P370" s="67"/>
      <c r="Q370" s="67"/>
      <c r="R370" s="67"/>
      <c r="S370" s="67"/>
    </row>
    <row r="371" spans="1:19" ht="12.75">
      <c r="A371" s="67"/>
      <c r="B371" s="67"/>
      <c r="C371" s="67"/>
      <c r="D371" s="67"/>
      <c r="E371" s="67"/>
      <c r="F371" s="88"/>
      <c r="G371" s="88"/>
      <c r="H371" s="67"/>
      <c r="I371" s="67"/>
      <c r="J371" s="67"/>
      <c r="K371" s="67"/>
      <c r="L371" s="67"/>
      <c r="M371" s="67"/>
      <c r="N371" s="67"/>
      <c r="O371" s="67"/>
      <c r="P371" s="67"/>
      <c r="Q371" s="67"/>
      <c r="R371" s="67"/>
      <c r="S371" s="67"/>
    </row>
    <row r="372" spans="1:19" ht="12.75">
      <c r="A372" s="67"/>
      <c r="B372" s="67"/>
      <c r="C372" s="67"/>
      <c r="D372" s="67"/>
      <c r="E372" s="67"/>
      <c r="F372" s="88"/>
      <c r="G372" s="88"/>
      <c r="H372" s="67"/>
      <c r="I372" s="67"/>
      <c r="J372" s="67"/>
      <c r="K372" s="67"/>
      <c r="L372" s="67"/>
      <c r="M372" s="67"/>
      <c r="N372" s="67"/>
      <c r="O372" s="67"/>
      <c r="P372" s="67"/>
      <c r="Q372" s="67"/>
      <c r="R372" s="67"/>
      <c r="S372" s="67"/>
    </row>
    <row r="373" spans="1:19" ht="12.75">
      <c r="A373" s="67"/>
      <c r="B373" s="67"/>
      <c r="C373" s="67"/>
      <c r="D373" s="67"/>
      <c r="E373" s="67"/>
      <c r="F373" s="88"/>
      <c r="G373" s="88"/>
      <c r="H373" s="67"/>
      <c r="I373" s="67"/>
      <c r="J373" s="67"/>
      <c r="K373" s="67"/>
      <c r="L373" s="67"/>
      <c r="M373" s="67"/>
      <c r="N373" s="67"/>
      <c r="O373" s="67"/>
      <c r="P373" s="67"/>
      <c r="Q373" s="67"/>
      <c r="R373" s="67"/>
      <c r="S373" s="67"/>
    </row>
    <row r="374" spans="1:19" ht="12.75">
      <c r="A374" s="67"/>
      <c r="B374" s="67"/>
      <c r="C374" s="67"/>
      <c r="D374" s="67"/>
      <c r="E374" s="67"/>
      <c r="F374" s="88"/>
      <c r="G374" s="88"/>
      <c r="H374" s="67"/>
      <c r="I374" s="67"/>
      <c r="J374" s="67"/>
      <c r="K374" s="67"/>
      <c r="L374" s="67"/>
      <c r="M374" s="67"/>
      <c r="N374" s="67"/>
      <c r="O374" s="67"/>
      <c r="P374" s="67"/>
      <c r="Q374" s="67"/>
      <c r="R374" s="67"/>
      <c r="S374" s="67"/>
    </row>
    <row r="375" spans="1:19" ht="12.75">
      <c r="A375" s="67"/>
      <c r="B375" s="67"/>
      <c r="C375" s="67"/>
      <c r="D375" s="67"/>
      <c r="E375" s="67"/>
      <c r="F375" s="88"/>
      <c r="G375" s="88"/>
      <c r="H375" s="67"/>
      <c r="I375" s="67"/>
      <c r="J375" s="67"/>
      <c r="K375" s="67"/>
      <c r="L375" s="67"/>
      <c r="M375" s="67"/>
      <c r="N375" s="67"/>
      <c r="O375" s="67"/>
      <c r="P375" s="67"/>
      <c r="Q375" s="67"/>
      <c r="R375" s="67"/>
      <c r="S375" s="67"/>
    </row>
    <row r="376" spans="1:19" ht="12.75">
      <c r="A376" s="67"/>
      <c r="B376" s="67"/>
      <c r="C376" s="67"/>
      <c r="D376" s="67"/>
      <c r="E376" s="67"/>
      <c r="F376" s="88"/>
      <c r="G376" s="88"/>
      <c r="H376" s="67"/>
      <c r="I376" s="67"/>
      <c r="J376" s="67"/>
      <c r="K376" s="67"/>
      <c r="L376" s="67"/>
      <c r="M376" s="67"/>
      <c r="N376" s="67"/>
      <c r="O376" s="67"/>
      <c r="P376" s="67"/>
      <c r="Q376" s="67"/>
      <c r="R376" s="67"/>
      <c r="S376" s="67"/>
    </row>
    <row r="377" spans="1:19" ht="12.75">
      <c r="A377" s="67"/>
      <c r="B377" s="67"/>
      <c r="C377" s="67"/>
      <c r="D377" s="67"/>
      <c r="E377" s="67"/>
      <c r="F377" s="88"/>
      <c r="G377" s="88"/>
      <c r="H377" s="67"/>
      <c r="I377" s="67"/>
      <c r="J377" s="67"/>
      <c r="K377" s="67"/>
      <c r="L377" s="67"/>
      <c r="M377" s="67"/>
      <c r="N377" s="67"/>
      <c r="O377" s="67"/>
      <c r="P377" s="67"/>
      <c r="Q377" s="67"/>
      <c r="R377" s="67"/>
      <c r="S377" s="67"/>
    </row>
    <row r="378" spans="1:19" ht="12.75">
      <c r="A378" s="67"/>
      <c r="B378" s="67"/>
      <c r="C378" s="67"/>
      <c r="D378" s="67"/>
      <c r="E378" s="67"/>
      <c r="F378" s="88"/>
      <c r="G378" s="88"/>
      <c r="H378" s="67"/>
      <c r="I378" s="67"/>
      <c r="J378" s="67"/>
      <c r="K378" s="67"/>
      <c r="L378" s="67"/>
      <c r="M378" s="67"/>
      <c r="N378" s="67"/>
      <c r="O378" s="67"/>
      <c r="P378" s="67"/>
      <c r="Q378" s="67"/>
      <c r="R378" s="67"/>
      <c r="S378" s="67"/>
    </row>
    <row r="379" spans="1:19" ht="12.75">
      <c r="A379" s="67"/>
      <c r="B379" s="67"/>
      <c r="C379" s="67"/>
      <c r="D379" s="67"/>
      <c r="E379" s="67"/>
      <c r="F379" s="88"/>
      <c r="G379" s="88"/>
      <c r="H379" s="67"/>
      <c r="I379" s="67"/>
      <c r="J379" s="67"/>
      <c r="K379" s="67"/>
      <c r="L379" s="67"/>
      <c r="M379" s="67"/>
      <c r="N379" s="67"/>
      <c r="O379" s="67"/>
      <c r="P379" s="67"/>
      <c r="Q379" s="67"/>
      <c r="R379" s="67"/>
      <c r="S379" s="67"/>
    </row>
    <row r="380" spans="1:19" ht="12.75">
      <c r="A380" s="67"/>
      <c r="B380" s="67"/>
      <c r="C380" s="67"/>
      <c r="D380" s="67"/>
      <c r="E380" s="67"/>
      <c r="F380" s="88"/>
      <c r="G380" s="88"/>
      <c r="H380" s="67"/>
      <c r="I380" s="67"/>
      <c r="J380" s="67"/>
      <c r="K380" s="67"/>
      <c r="L380" s="67"/>
      <c r="M380" s="67"/>
      <c r="N380" s="67"/>
      <c r="O380" s="67"/>
      <c r="P380" s="67"/>
      <c r="Q380" s="67"/>
      <c r="R380" s="67"/>
      <c r="S380" s="67"/>
    </row>
    <row r="381" spans="1:19" ht="12.75">
      <c r="A381" s="67"/>
      <c r="B381" s="67"/>
      <c r="C381" s="67"/>
      <c r="D381" s="67"/>
      <c r="E381" s="67"/>
      <c r="F381" s="88"/>
      <c r="G381" s="88"/>
      <c r="H381" s="67"/>
      <c r="I381" s="67"/>
      <c r="J381" s="67"/>
      <c r="K381" s="67"/>
      <c r="L381" s="67"/>
      <c r="M381" s="67"/>
      <c r="N381" s="67"/>
      <c r="O381" s="67"/>
      <c r="P381" s="67"/>
      <c r="Q381" s="67"/>
      <c r="R381" s="67"/>
      <c r="S381" s="67"/>
    </row>
    <row r="382" spans="1:19" ht="12.75">
      <c r="A382" s="67"/>
      <c r="B382" s="67"/>
      <c r="C382" s="67"/>
      <c r="D382" s="67"/>
      <c r="E382" s="67"/>
      <c r="F382" s="88"/>
      <c r="G382" s="88"/>
      <c r="H382" s="67"/>
      <c r="I382" s="67"/>
      <c r="J382" s="67"/>
      <c r="K382" s="67"/>
      <c r="L382" s="67"/>
      <c r="M382" s="67"/>
      <c r="N382" s="67"/>
      <c r="O382" s="67"/>
      <c r="P382" s="67"/>
      <c r="Q382" s="67"/>
      <c r="R382" s="67"/>
      <c r="S382" s="67"/>
    </row>
    <row r="383" spans="1:19" ht="12.75">
      <c r="A383" s="67"/>
      <c r="B383" s="67"/>
      <c r="C383" s="67"/>
      <c r="D383" s="67"/>
      <c r="E383" s="67"/>
      <c r="F383" s="88"/>
      <c r="G383" s="88"/>
      <c r="H383" s="67"/>
      <c r="I383" s="67"/>
      <c r="J383" s="67"/>
      <c r="K383" s="67"/>
      <c r="L383" s="67"/>
      <c r="M383" s="67"/>
      <c r="N383" s="67"/>
      <c r="O383" s="67"/>
      <c r="P383" s="67"/>
      <c r="Q383" s="67"/>
      <c r="R383" s="67"/>
      <c r="S383" s="67"/>
    </row>
    <row r="384" spans="1:19" ht="12.75">
      <c r="A384" s="67"/>
      <c r="B384" s="67"/>
      <c r="C384" s="67"/>
      <c r="D384" s="67"/>
      <c r="E384" s="67"/>
      <c r="F384" s="88"/>
      <c r="G384" s="88"/>
      <c r="H384" s="67"/>
      <c r="I384" s="67"/>
      <c r="J384" s="67"/>
      <c r="K384" s="67"/>
      <c r="L384" s="67"/>
      <c r="M384" s="67"/>
      <c r="N384" s="67"/>
      <c r="O384" s="67"/>
      <c r="P384" s="67"/>
      <c r="Q384" s="67"/>
      <c r="R384" s="67"/>
      <c r="S384" s="67"/>
    </row>
    <row r="385" spans="1:19" ht="12.75">
      <c r="A385" s="67"/>
      <c r="B385" s="67"/>
      <c r="C385" s="67"/>
      <c r="D385" s="67"/>
      <c r="E385" s="67"/>
      <c r="F385" s="88"/>
      <c r="G385" s="88"/>
      <c r="H385" s="67"/>
      <c r="I385" s="67"/>
      <c r="J385" s="67"/>
      <c r="K385" s="67"/>
      <c r="L385" s="67"/>
      <c r="M385" s="67"/>
      <c r="N385" s="67"/>
      <c r="O385" s="67"/>
      <c r="P385" s="67"/>
      <c r="Q385" s="67"/>
      <c r="R385" s="67"/>
      <c r="S385" s="67"/>
    </row>
    <row r="386" spans="1:19" ht="12.75">
      <c r="A386" s="67"/>
      <c r="B386" s="67"/>
      <c r="C386" s="67"/>
      <c r="D386" s="67"/>
      <c r="E386" s="67"/>
      <c r="F386" s="88"/>
      <c r="G386" s="88"/>
      <c r="H386" s="67"/>
      <c r="I386" s="67"/>
      <c r="J386" s="67"/>
      <c r="K386" s="67"/>
      <c r="L386" s="67"/>
      <c r="M386" s="67"/>
      <c r="N386" s="67"/>
      <c r="O386" s="67"/>
      <c r="P386" s="67"/>
      <c r="Q386" s="67"/>
      <c r="R386" s="67"/>
      <c r="S386" s="67"/>
    </row>
    <row r="387" spans="1:19" ht="12.75">
      <c r="A387" s="67"/>
      <c r="B387" s="67"/>
      <c r="C387" s="67"/>
      <c r="D387" s="67"/>
      <c r="E387" s="67"/>
      <c r="F387" s="88"/>
      <c r="G387" s="88"/>
      <c r="H387" s="67"/>
      <c r="I387" s="67"/>
      <c r="J387" s="67"/>
      <c r="K387" s="67"/>
      <c r="L387" s="67"/>
      <c r="M387" s="67"/>
      <c r="N387" s="67"/>
      <c r="O387" s="67"/>
      <c r="P387" s="67"/>
      <c r="Q387" s="67"/>
      <c r="R387" s="67"/>
      <c r="S387" s="67"/>
    </row>
    <row r="388" spans="1:19" ht="12.75">
      <c r="A388" s="67"/>
      <c r="B388" s="67"/>
      <c r="C388" s="67"/>
      <c r="D388" s="67"/>
      <c r="E388" s="67"/>
      <c r="F388" s="88"/>
      <c r="G388" s="88"/>
      <c r="H388" s="67"/>
      <c r="I388" s="67"/>
      <c r="J388" s="67"/>
      <c r="K388" s="67"/>
      <c r="L388" s="67"/>
      <c r="M388" s="67"/>
      <c r="N388" s="67"/>
      <c r="O388" s="67"/>
      <c r="P388" s="67"/>
      <c r="Q388" s="67"/>
      <c r="R388" s="67"/>
      <c r="S388" s="67"/>
    </row>
    <row r="389" spans="1:19" ht="12.75">
      <c r="A389" s="67"/>
      <c r="B389" s="67"/>
      <c r="C389" s="67"/>
      <c r="D389" s="67"/>
      <c r="E389" s="67"/>
      <c r="F389" s="88"/>
      <c r="G389" s="88"/>
      <c r="H389" s="67"/>
      <c r="I389" s="67"/>
      <c r="J389" s="67"/>
      <c r="K389" s="67"/>
      <c r="L389" s="67"/>
      <c r="M389" s="67"/>
      <c r="N389" s="67"/>
      <c r="O389" s="67"/>
      <c r="P389" s="67"/>
      <c r="Q389" s="67"/>
      <c r="R389" s="67"/>
      <c r="S389" s="67"/>
    </row>
    <row r="390" spans="1:19" ht="12.75">
      <c r="A390" s="67"/>
      <c r="B390" s="67"/>
      <c r="C390" s="67"/>
      <c r="D390" s="67"/>
      <c r="E390" s="67"/>
      <c r="F390" s="88"/>
      <c r="G390" s="88"/>
      <c r="H390" s="67"/>
      <c r="I390" s="67"/>
      <c r="J390" s="67"/>
      <c r="K390" s="67"/>
      <c r="L390" s="67"/>
      <c r="M390" s="67"/>
      <c r="N390" s="67"/>
      <c r="O390" s="67"/>
      <c r="P390" s="67"/>
      <c r="Q390" s="67"/>
      <c r="R390" s="67"/>
      <c r="S390" s="67"/>
    </row>
    <row r="391" spans="1:19" ht="12.75">
      <c r="A391" s="67"/>
      <c r="B391" s="67"/>
      <c r="C391" s="67"/>
      <c r="D391" s="67"/>
      <c r="E391" s="67"/>
      <c r="F391" s="88"/>
      <c r="G391" s="88"/>
      <c r="H391" s="67"/>
      <c r="I391" s="67"/>
      <c r="J391" s="67"/>
      <c r="K391" s="67"/>
      <c r="L391" s="67"/>
      <c r="M391" s="67"/>
      <c r="N391" s="67"/>
      <c r="O391" s="67"/>
      <c r="P391" s="67"/>
      <c r="Q391" s="67"/>
      <c r="R391" s="67"/>
      <c r="S391" s="67"/>
    </row>
    <row r="392" spans="1:19" ht="12.75">
      <c r="A392" s="67"/>
      <c r="B392" s="67"/>
      <c r="C392" s="67"/>
      <c r="D392" s="67"/>
      <c r="E392" s="67"/>
      <c r="F392" s="88"/>
      <c r="G392" s="88"/>
      <c r="H392" s="67"/>
      <c r="I392" s="67"/>
      <c r="J392" s="67"/>
      <c r="K392" s="67"/>
      <c r="L392" s="67"/>
      <c r="M392" s="67"/>
      <c r="N392" s="67"/>
      <c r="O392" s="67"/>
      <c r="P392" s="67"/>
      <c r="Q392" s="67"/>
      <c r="R392" s="67"/>
      <c r="S392" s="67"/>
    </row>
    <row r="393" spans="1:19" ht="12.75">
      <c r="A393" s="67"/>
      <c r="B393" s="67"/>
      <c r="C393" s="67"/>
      <c r="D393" s="67"/>
      <c r="E393" s="67"/>
      <c r="F393" s="88"/>
      <c r="G393" s="88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7"/>
      <c r="S393" s="67"/>
    </row>
    <row r="394" spans="1:19" ht="12.75">
      <c r="A394" s="67"/>
      <c r="B394" s="67"/>
      <c r="C394" s="67"/>
      <c r="D394" s="67"/>
      <c r="E394" s="67"/>
      <c r="F394" s="88"/>
      <c r="G394" s="88"/>
      <c r="H394" s="67"/>
      <c r="I394" s="67"/>
      <c r="J394" s="67"/>
      <c r="K394" s="67"/>
      <c r="L394" s="67"/>
      <c r="M394" s="67"/>
      <c r="N394" s="67"/>
      <c r="O394" s="67"/>
      <c r="P394" s="67"/>
      <c r="Q394" s="67"/>
      <c r="R394" s="67"/>
      <c r="S394" s="67"/>
    </row>
    <row r="395" spans="1:19" ht="12.75">
      <c r="A395" s="67"/>
      <c r="B395" s="67"/>
      <c r="C395" s="67"/>
      <c r="D395" s="67"/>
      <c r="E395" s="67"/>
      <c r="F395" s="88"/>
      <c r="G395" s="88"/>
      <c r="H395" s="67"/>
      <c r="I395" s="67"/>
      <c r="J395" s="67"/>
      <c r="K395" s="67"/>
      <c r="L395" s="67"/>
      <c r="M395" s="67"/>
      <c r="N395" s="67"/>
      <c r="O395" s="67"/>
      <c r="P395" s="67"/>
      <c r="Q395" s="67"/>
      <c r="R395" s="67"/>
      <c r="S395" s="67"/>
    </row>
    <row r="396" spans="1:19" ht="12.75">
      <c r="A396" s="67"/>
      <c r="B396" s="67"/>
      <c r="C396" s="67"/>
      <c r="D396" s="67"/>
      <c r="E396" s="67"/>
      <c r="F396" s="88"/>
      <c r="G396" s="88"/>
      <c r="H396" s="67"/>
      <c r="I396" s="67"/>
      <c r="J396" s="67"/>
      <c r="K396" s="67"/>
      <c r="L396" s="67"/>
      <c r="M396" s="67"/>
      <c r="N396" s="67"/>
      <c r="O396" s="67"/>
      <c r="P396" s="67"/>
      <c r="Q396" s="67"/>
      <c r="R396" s="67"/>
      <c r="S396" s="67"/>
    </row>
    <row r="397" spans="1:19" ht="12.75">
      <c r="A397" s="67"/>
      <c r="B397" s="67"/>
      <c r="C397" s="67"/>
      <c r="D397" s="67"/>
      <c r="E397" s="67"/>
      <c r="F397" s="88"/>
      <c r="G397" s="88"/>
      <c r="H397" s="67"/>
      <c r="I397" s="67"/>
      <c r="J397" s="67"/>
      <c r="K397" s="67"/>
      <c r="L397" s="67"/>
      <c r="M397" s="67"/>
      <c r="N397" s="67"/>
      <c r="O397" s="67"/>
      <c r="P397" s="67"/>
      <c r="Q397" s="67"/>
      <c r="R397" s="67"/>
      <c r="S397" s="67"/>
    </row>
    <row r="398" spans="1:19" ht="12.75">
      <c r="A398" s="67"/>
      <c r="B398" s="67"/>
      <c r="C398" s="67"/>
      <c r="D398" s="67"/>
      <c r="E398" s="67"/>
      <c r="F398" s="88"/>
      <c r="G398" s="88"/>
      <c r="H398" s="67"/>
      <c r="I398" s="67"/>
      <c r="J398" s="67"/>
      <c r="K398" s="67"/>
      <c r="L398" s="67"/>
      <c r="M398" s="67"/>
      <c r="N398" s="67"/>
      <c r="O398" s="67"/>
      <c r="P398" s="67"/>
      <c r="Q398" s="67"/>
      <c r="R398" s="67"/>
      <c r="S398" s="67"/>
    </row>
    <row r="399" spans="1:19" ht="12.75">
      <c r="A399" s="67"/>
      <c r="B399" s="67"/>
      <c r="C399" s="67"/>
      <c r="D399" s="67"/>
      <c r="E399" s="67"/>
      <c r="F399" s="88"/>
      <c r="G399" s="88"/>
      <c r="H399" s="67"/>
      <c r="I399" s="67"/>
      <c r="J399" s="67"/>
      <c r="K399" s="67"/>
      <c r="L399" s="67"/>
      <c r="M399" s="67"/>
      <c r="N399" s="67"/>
      <c r="O399" s="67"/>
      <c r="P399" s="67"/>
      <c r="Q399" s="67"/>
      <c r="R399" s="67"/>
      <c r="S399" s="67"/>
    </row>
    <row r="400" spans="1:19" ht="12.75">
      <c r="A400" s="67"/>
      <c r="B400" s="67"/>
      <c r="C400" s="67"/>
      <c r="D400" s="67"/>
      <c r="E400" s="67"/>
      <c r="F400" s="88"/>
      <c r="G400" s="88"/>
      <c r="H400" s="67"/>
      <c r="I400" s="67"/>
      <c r="J400" s="67"/>
      <c r="K400" s="67"/>
      <c r="L400" s="67"/>
      <c r="M400" s="67"/>
      <c r="N400" s="67"/>
      <c r="O400" s="67"/>
      <c r="P400" s="67"/>
      <c r="Q400" s="67"/>
      <c r="R400" s="67"/>
      <c r="S400" s="67"/>
    </row>
    <row r="401" spans="1:19" ht="12.75">
      <c r="A401" s="67"/>
      <c r="B401" s="67"/>
      <c r="C401" s="67"/>
      <c r="D401" s="67"/>
      <c r="E401" s="67"/>
      <c r="F401" s="88"/>
      <c r="G401" s="88"/>
      <c r="H401" s="67"/>
      <c r="I401" s="67"/>
      <c r="J401" s="67"/>
      <c r="K401" s="67"/>
      <c r="L401" s="67"/>
      <c r="M401" s="67"/>
      <c r="N401" s="67"/>
      <c r="O401" s="67"/>
      <c r="P401" s="67"/>
      <c r="Q401" s="67"/>
      <c r="R401" s="67"/>
      <c r="S401" s="67"/>
    </row>
    <row r="402" spans="1:19" ht="12.75">
      <c r="A402" s="67"/>
      <c r="B402" s="67"/>
      <c r="C402" s="67"/>
      <c r="D402" s="67"/>
      <c r="E402" s="67"/>
      <c r="F402" s="88"/>
      <c r="G402" s="88"/>
      <c r="H402" s="67"/>
      <c r="I402" s="67"/>
      <c r="J402" s="67"/>
      <c r="K402" s="67"/>
      <c r="L402" s="67"/>
      <c r="M402" s="67"/>
      <c r="N402" s="67"/>
      <c r="O402" s="67"/>
      <c r="P402" s="67"/>
      <c r="Q402" s="67"/>
      <c r="R402" s="67"/>
      <c r="S402" s="67"/>
    </row>
    <row r="403" spans="1:19" ht="12.75">
      <c r="A403" s="67"/>
      <c r="B403" s="67"/>
      <c r="C403" s="67"/>
      <c r="D403" s="67"/>
      <c r="E403" s="67"/>
      <c r="F403" s="88"/>
      <c r="G403" s="88"/>
      <c r="H403" s="67"/>
      <c r="I403" s="67"/>
      <c r="J403" s="67"/>
      <c r="K403" s="67"/>
      <c r="L403" s="67"/>
      <c r="M403" s="67"/>
      <c r="N403" s="67"/>
      <c r="O403" s="67"/>
      <c r="P403" s="67"/>
      <c r="Q403" s="67"/>
      <c r="R403" s="67"/>
      <c r="S403" s="67"/>
    </row>
    <row r="404" spans="1:19" ht="12.75">
      <c r="A404" s="67"/>
      <c r="B404" s="67"/>
      <c r="C404" s="67"/>
      <c r="D404" s="67"/>
      <c r="E404" s="67"/>
      <c r="F404" s="88"/>
      <c r="G404" s="88"/>
      <c r="H404" s="67"/>
      <c r="I404" s="67"/>
      <c r="J404" s="67"/>
      <c r="K404" s="67"/>
      <c r="L404" s="67"/>
      <c r="M404" s="67"/>
      <c r="N404" s="67"/>
      <c r="O404" s="67"/>
      <c r="P404" s="67"/>
      <c r="Q404" s="67"/>
      <c r="R404" s="67"/>
      <c r="S404" s="67"/>
    </row>
    <row r="405" spans="1:19" ht="12.75">
      <c r="A405" s="67"/>
      <c r="B405" s="67"/>
      <c r="C405" s="67"/>
      <c r="D405" s="67"/>
      <c r="E405" s="67"/>
      <c r="F405" s="88"/>
      <c r="G405" s="88"/>
      <c r="H405" s="67"/>
      <c r="I405" s="67"/>
      <c r="J405" s="67"/>
      <c r="K405" s="67"/>
      <c r="L405" s="67"/>
      <c r="M405" s="67"/>
      <c r="N405" s="67"/>
      <c r="O405" s="67"/>
      <c r="P405" s="67"/>
      <c r="Q405" s="67"/>
      <c r="R405" s="67"/>
      <c r="S405" s="67"/>
    </row>
    <row r="406" spans="1:19" ht="12.75">
      <c r="A406" s="67"/>
      <c r="B406" s="67"/>
      <c r="C406" s="67"/>
      <c r="D406" s="67"/>
      <c r="E406" s="67"/>
      <c r="F406" s="88"/>
      <c r="G406" s="88"/>
      <c r="H406" s="67"/>
      <c r="I406" s="67"/>
      <c r="J406" s="67"/>
      <c r="K406" s="67"/>
      <c r="L406" s="67"/>
      <c r="M406" s="67"/>
      <c r="N406" s="67"/>
      <c r="O406" s="67"/>
      <c r="P406" s="67"/>
      <c r="Q406" s="67"/>
      <c r="R406" s="67"/>
      <c r="S406" s="67"/>
    </row>
    <row r="407" spans="1:19" ht="12.75">
      <c r="A407" s="67"/>
      <c r="B407" s="67"/>
      <c r="C407" s="67"/>
      <c r="D407" s="67"/>
      <c r="E407" s="67"/>
      <c r="F407" s="88"/>
      <c r="G407" s="88"/>
      <c r="H407" s="67"/>
      <c r="I407" s="67"/>
      <c r="J407" s="67"/>
      <c r="K407" s="67"/>
      <c r="L407" s="67"/>
      <c r="M407" s="67"/>
      <c r="N407" s="67"/>
      <c r="O407" s="67"/>
      <c r="P407" s="67"/>
      <c r="Q407" s="67"/>
      <c r="R407" s="67"/>
      <c r="S407" s="67"/>
    </row>
    <row r="408" spans="1:19" ht="12.75">
      <c r="A408" s="67"/>
      <c r="B408" s="67"/>
      <c r="C408" s="67"/>
      <c r="D408" s="67"/>
      <c r="E408" s="67"/>
      <c r="F408" s="88"/>
      <c r="G408" s="88"/>
      <c r="H408" s="67"/>
      <c r="I408" s="67"/>
      <c r="J408" s="67"/>
      <c r="K408" s="67"/>
      <c r="L408" s="67"/>
      <c r="M408" s="67"/>
      <c r="N408" s="67"/>
      <c r="O408" s="67"/>
      <c r="P408" s="67"/>
      <c r="Q408" s="67"/>
      <c r="R408" s="67"/>
      <c r="S408" s="67"/>
    </row>
    <row r="409" spans="1:19" ht="12.75">
      <c r="A409" s="67"/>
      <c r="B409" s="67"/>
      <c r="C409" s="67"/>
      <c r="D409" s="67"/>
      <c r="E409" s="67"/>
      <c r="F409" s="88"/>
      <c r="G409" s="88"/>
      <c r="H409" s="67"/>
      <c r="I409" s="67"/>
      <c r="J409" s="67"/>
      <c r="K409" s="67"/>
      <c r="L409" s="67"/>
      <c r="M409" s="67"/>
      <c r="N409" s="67"/>
      <c r="O409" s="67"/>
      <c r="P409" s="67"/>
      <c r="Q409" s="67"/>
      <c r="R409" s="67"/>
      <c r="S409" s="67"/>
    </row>
    <row r="410" spans="1:19" ht="12.75">
      <c r="A410" s="67"/>
      <c r="B410" s="67"/>
      <c r="C410" s="67"/>
      <c r="D410" s="67"/>
      <c r="E410" s="67"/>
      <c r="F410" s="88"/>
      <c r="G410" s="88"/>
      <c r="H410" s="67"/>
      <c r="I410" s="67"/>
      <c r="J410" s="67"/>
      <c r="K410" s="67"/>
      <c r="L410" s="67"/>
      <c r="M410" s="67"/>
      <c r="N410" s="67"/>
      <c r="O410" s="67"/>
      <c r="P410" s="67"/>
      <c r="Q410" s="67"/>
      <c r="R410" s="67"/>
      <c r="S410" s="67"/>
    </row>
    <row r="411" spans="1:19" ht="12.75">
      <c r="A411" s="67"/>
      <c r="B411" s="67"/>
      <c r="C411" s="67"/>
      <c r="D411" s="67"/>
      <c r="E411" s="67"/>
      <c r="F411" s="88"/>
      <c r="G411" s="88"/>
      <c r="H411" s="67"/>
      <c r="I411" s="67"/>
      <c r="J411" s="67"/>
      <c r="K411" s="67"/>
      <c r="L411" s="67"/>
      <c r="M411" s="67"/>
      <c r="N411" s="67"/>
      <c r="O411" s="67"/>
      <c r="P411" s="67"/>
      <c r="Q411" s="67"/>
      <c r="R411" s="67"/>
      <c r="S411" s="67"/>
    </row>
    <row r="412" spans="1:19" ht="12.75">
      <c r="A412" s="67"/>
      <c r="B412" s="67"/>
      <c r="C412" s="67"/>
      <c r="D412" s="67"/>
      <c r="E412" s="67"/>
      <c r="F412" s="88"/>
      <c r="G412" s="88"/>
      <c r="H412" s="67"/>
      <c r="I412" s="67"/>
      <c r="J412" s="67"/>
      <c r="K412" s="67"/>
      <c r="L412" s="67"/>
      <c r="M412" s="67"/>
      <c r="N412" s="67"/>
      <c r="O412" s="67"/>
      <c r="P412" s="67"/>
      <c r="Q412" s="67"/>
      <c r="R412" s="67"/>
      <c r="S412" s="67"/>
    </row>
    <row r="413" spans="1:19" ht="12.75">
      <c r="A413" s="67"/>
      <c r="B413" s="67"/>
      <c r="C413" s="67"/>
      <c r="D413" s="67"/>
      <c r="E413" s="67"/>
      <c r="F413" s="88"/>
      <c r="G413" s="88"/>
      <c r="H413" s="67"/>
      <c r="I413" s="67"/>
      <c r="J413" s="67"/>
      <c r="K413" s="67"/>
      <c r="L413" s="67"/>
      <c r="M413" s="67"/>
      <c r="N413" s="67"/>
      <c r="O413" s="67"/>
      <c r="P413" s="67"/>
      <c r="Q413" s="67"/>
      <c r="R413" s="67"/>
      <c r="S413" s="67"/>
    </row>
    <row r="414" spans="1:19" ht="12.75">
      <c r="A414" s="67"/>
      <c r="B414" s="67"/>
      <c r="C414" s="67"/>
      <c r="D414" s="67"/>
      <c r="E414" s="67"/>
      <c r="F414" s="88"/>
      <c r="G414" s="88"/>
      <c r="H414" s="67"/>
      <c r="I414" s="67"/>
      <c r="J414" s="67"/>
      <c r="K414" s="67"/>
      <c r="L414" s="67"/>
      <c r="M414" s="67"/>
      <c r="N414" s="67"/>
      <c r="O414" s="67"/>
      <c r="P414" s="67"/>
      <c r="Q414" s="67"/>
      <c r="R414" s="67"/>
      <c r="S414" s="67"/>
    </row>
    <row r="415" spans="1:19" ht="12.75">
      <c r="A415" s="67"/>
      <c r="B415" s="67"/>
      <c r="C415" s="67"/>
      <c r="D415" s="67"/>
      <c r="E415" s="67"/>
      <c r="F415" s="88"/>
      <c r="G415" s="88"/>
      <c r="H415" s="67"/>
      <c r="I415" s="67"/>
      <c r="J415" s="67"/>
      <c r="K415" s="67"/>
      <c r="L415" s="67"/>
      <c r="M415" s="67"/>
      <c r="N415" s="67"/>
      <c r="O415" s="67"/>
      <c r="P415" s="67"/>
      <c r="Q415" s="67"/>
      <c r="R415" s="67"/>
      <c r="S415" s="67"/>
    </row>
    <row r="416" spans="1:19" ht="12.75">
      <c r="A416" s="67"/>
      <c r="B416" s="67"/>
      <c r="C416" s="67"/>
      <c r="D416" s="67"/>
      <c r="E416" s="67"/>
      <c r="F416" s="88"/>
      <c r="G416" s="88"/>
      <c r="H416" s="67"/>
      <c r="I416" s="67"/>
      <c r="J416" s="67"/>
      <c r="K416" s="67"/>
      <c r="L416" s="67"/>
      <c r="M416" s="67"/>
      <c r="N416" s="67"/>
      <c r="O416" s="67"/>
      <c r="P416" s="67"/>
      <c r="Q416" s="67"/>
      <c r="R416" s="67"/>
      <c r="S416" s="67"/>
    </row>
    <row r="417" spans="1:19" ht="12.75">
      <c r="A417" s="67"/>
      <c r="B417" s="67"/>
      <c r="C417" s="67"/>
      <c r="D417" s="67"/>
      <c r="E417" s="67"/>
      <c r="F417" s="88"/>
      <c r="G417" s="88"/>
      <c r="H417" s="67"/>
      <c r="I417" s="67"/>
      <c r="J417" s="67"/>
      <c r="K417" s="67"/>
      <c r="L417" s="67"/>
      <c r="M417" s="67"/>
      <c r="N417" s="67"/>
      <c r="O417" s="67"/>
      <c r="P417" s="67"/>
      <c r="Q417" s="67"/>
      <c r="R417" s="67"/>
      <c r="S417" s="67"/>
    </row>
    <row r="418" spans="1:19" ht="12.75">
      <c r="A418" s="67"/>
      <c r="B418" s="67"/>
      <c r="C418" s="67"/>
      <c r="D418" s="67"/>
      <c r="E418" s="67"/>
      <c r="F418" s="88"/>
      <c r="G418" s="88"/>
      <c r="H418" s="67"/>
      <c r="I418" s="67"/>
      <c r="J418" s="67"/>
      <c r="K418" s="67"/>
      <c r="L418" s="67"/>
      <c r="M418" s="67"/>
      <c r="N418" s="67"/>
      <c r="O418" s="67"/>
      <c r="P418" s="67"/>
      <c r="Q418" s="67"/>
      <c r="R418" s="67"/>
      <c r="S418" s="67"/>
    </row>
    <row r="419" spans="1:19" ht="12.75">
      <c r="A419" s="67"/>
      <c r="B419" s="67"/>
      <c r="C419" s="67"/>
      <c r="D419" s="67"/>
      <c r="E419" s="67"/>
      <c r="F419" s="88"/>
      <c r="G419" s="88"/>
      <c r="H419" s="67"/>
      <c r="I419" s="67"/>
      <c r="J419" s="67"/>
      <c r="K419" s="67"/>
      <c r="L419" s="67"/>
      <c r="M419" s="67"/>
      <c r="N419" s="67"/>
      <c r="O419" s="67"/>
      <c r="P419" s="67"/>
      <c r="Q419" s="67"/>
      <c r="R419" s="67"/>
      <c r="S419" s="67"/>
    </row>
    <row r="420" spans="1:19" ht="12.75">
      <c r="A420" s="67"/>
      <c r="B420" s="67"/>
      <c r="C420" s="67"/>
      <c r="D420" s="67"/>
      <c r="E420" s="67"/>
      <c r="F420" s="88"/>
      <c r="G420" s="88"/>
      <c r="H420" s="67"/>
      <c r="I420" s="67"/>
      <c r="J420" s="67"/>
      <c r="K420" s="67"/>
      <c r="L420" s="67"/>
      <c r="M420" s="67"/>
      <c r="N420" s="67"/>
      <c r="O420" s="67"/>
      <c r="P420" s="67"/>
      <c r="Q420" s="67"/>
      <c r="R420" s="67"/>
      <c r="S420" s="67"/>
    </row>
    <row r="421" spans="1:19" ht="12.75">
      <c r="A421" s="67"/>
      <c r="B421" s="67"/>
      <c r="C421" s="67"/>
      <c r="D421" s="67"/>
      <c r="E421" s="67"/>
      <c r="F421" s="88"/>
      <c r="G421" s="88"/>
      <c r="H421" s="67"/>
      <c r="I421" s="67"/>
      <c r="J421" s="67"/>
      <c r="K421" s="67"/>
      <c r="L421" s="67"/>
      <c r="M421" s="67"/>
      <c r="N421" s="67"/>
      <c r="O421" s="67"/>
      <c r="P421" s="67"/>
      <c r="Q421" s="67"/>
      <c r="R421" s="67"/>
      <c r="S421" s="67"/>
    </row>
    <row r="422" spans="1:19" ht="12.75">
      <c r="A422" s="67"/>
      <c r="B422" s="67"/>
      <c r="C422" s="67"/>
      <c r="D422" s="67"/>
      <c r="E422" s="67"/>
      <c r="F422" s="88"/>
      <c r="G422" s="88"/>
      <c r="H422" s="67"/>
      <c r="I422" s="67"/>
      <c r="J422" s="67"/>
      <c r="K422" s="67"/>
      <c r="L422" s="67"/>
      <c r="M422" s="67"/>
      <c r="N422" s="67"/>
      <c r="O422" s="67"/>
      <c r="P422" s="67"/>
      <c r="Q422" s="67"/>
      <c r="R422" s="67"/>
      <c r="S422" s="67"/>
    </row>
    <row r="423" spans="1:19" ht="12.75">
      <c r="A423" s="67"/>
      <c r="B423" s="67"/>
      <c r="C423" s="67"/>
      <c r="D423" s="67"/>
      <c r="E423" s="67"/>
      <c r="F423" s="88"/>
      <c r="G423" s="88"/>
      <c r="H423" s="67"/>
      <c r="I423" s="67"/>
      <c r="J423" s="67"/>
      <c r="K423" s="67"/>
      <c r="L423" s="67"/>
      <c r="M423" s="67"/>
      <c r="N423" s="67"/>
      <c r="O423" s="67"/>
      <c r="P423" s="67"/>
      <c r="Q423" s="67"/>
      <c r="R423" s="67"/>
      <c r="S423" s="67"/>
    </row>
    <row r="424" spans="1:19" ht="12.75">
      <c r="A424" s="67"/>
      <c r="B424" s="67"/>
      <c r="C424" s="67"/>
      <c r="D424" s="67"/>
      <c r="E424" s="67"/>
      <c r="F424" s="88"/>
      <c r="G424" s="88"/>
      <c r="H424" s="67"/>
      <c r="I424" s="67"/>
      <c r="J424" s="67"/>
      <c r="K424" s="67"/>
      <c r="L424" s="67"/>
      <c r="M424" s="67"/>
      <c r="N424" s="67"/>
      <c r="O424" s="67"/>
      <c r="P424" s="67"/>
      <c r="Q424" s="67"/>
      <c r="R424" s="67"/>
      <c r="S424" s="67"/>
    </row>
    <row r="425" spans="1:19" ht="12.75">
      <c r="A425" s="67"/>
      <c r="B425" s="67"/>
      <c r="C425" s="67"/>
      <c r="D425" s="67"/>
      <c r="E425" s="67"/>
      <c r="F425" s="88"/>
      <c r="G425" s="88"/>
      <c r="H425" s="67"/>
      <c r="I425" s="67"/>
      <c r="J425" s="67"/>
      <c r="K425" s="67"/>
      <c r="L425" s="67"/>
      <c r="M425" s="67"/>
      <c r="N425" s="67"/>
      <c r="O425" s="67"/>
      <c r="P425" s="67"/>
      <c r="Q425" s="67"/>
      <c r="R425" s="67"/>
      <c r="S425" s="67"/>
    </row>
    <row r="426" spans="1:19" ht="12.75">
      <c r="A426" s="67"/>
      <c r="B426" s="67"/>
      <c r="C426" s="67"/>
      <c r="D426" s="67"/>
      <c r="E426" s="67"/>
      <c r="F426" s="88"/>
      <c r="G426" s="88"/>
      <c r="H426" s="67"/>
      <c r="I426" s="67"/>
      <c r="J426" s="67"/>
      <c r="K426" s="67"/>
      <c r="L426" s="67"/>
      <c r="M426" s="67"/>
      <c r="N426" s="67"/>
      <c r="O426" s="67"/>
      <c r="P426" s="67"/>
      <c r="Q426" s="67"/>
      <c r="R426" s="67"/>
      <c r="S426" s="67"/>
    </row>
    <row r="427" spans="1:19" ht="12.75">
      <c r="A427" s="67"/>
      <c r="B427" s="67"/>
      <c r="C427" s="67"/>
      <c r="D427" s="67"/>
      <c r="E427" s="67"/>
      <c r="F427" s="88"/>
      <c r="G427" s="88"/>
      <c r="H427" s="67"/>
      <c r="I427" s="67"/>
      <c r="J427" s="67"/>
      <c r="K427" s="67"/>
      <c r="L427" s="67"/>
      <c r="M427" s="67"/>
      <c r="N427" s="67"/>
      <c r="O427" s="67"/>
      <c r="P427" s="67"/>
      <c r="Q427" s="67"/>
      <c r="R427" s="67"/>
      <c r="S427" s="67"/>
    </row>
    <row r="428" spans="1:19" ht="12.75">
      <c r="A428" s="67"/>
      <c r="B428" s="67"/>
      <c r="C428" s="67"/>
      <c r="D428" s="67"/>
      <c r="E428" s="67"/>
      <c r="F428" s="88"/>
      <c r="G428" s="88"/>
      <c r="H428" s="67"/>
      <c r="I428" s="67"/>
      <c r="J428" s="67"/>
      <c r="K428" s="67"/>
      <c r="L428" s="67"/>
      <c r="M428" s="67"/>
      <c r="N428" s="67"/>
      <c r="O428" s="67"/>
      <c r="P428" s="67"/>
      <c r="Q428" s="67"/>
      <c r="R428" s="67"/>
      <c r="S428" s="67"/>
    </row>
    <row r="429" spans="1:19" ht="12.75">
      <c r="A429" s="67"/>
      <c r="B429" s="67"/>
      <c r="C429" s="67"/>
      <c r="D429" s="67"/>
      <c r="E429" s="67"/>
      <c r="F429" s="88"/>
      <c r="G429" s="88"/>
      <c r="H429" s="67"/>
      <c r="I429" s="67"/>
      <c r="J429" s="67"/>
      <c r="K429" s="67"/>
      <c r="L429" s="67"/>
      <c r="M429" s="67"/>
      <c r="N429" s="67"/>
      <c r="O429" s="67"/>
      <c r="P429" s="67"/>
      <c r="Q429" s="67"/>
      <c r="R429" s="67"/>
      <c r="S429" s="67"/>
    </row>
    <row r="430" spans="1:19" ht="12.75">
      <c r="A430" s="67"/>
      <c r="B430" s="67"/>
      <c r="C430" s="67"/>
      <c r="D430" s="67"/>
      <c r="E430" s="67"/>
      <c r="F430" s="88"/>
      <c r="G430" s="88"/>
      <c r="H430" s="67"/>
      <c r="I430" s="67"/>
      <c r="J430" s="67"/>
      <c r="K430" s="67"/>
      <c r="L430" s="67"/>
      <c r="M430" s="67"/>
      <c r="N430" s="67"/>
      <c r="O430" s="67"/>
      <c r="P430" s="67"/>
      <c r="Q430" s="67"/>
      <c r="R430" s="67"/>
      <c r="S430" s="67"/>
    </row>
    <row r="431" spans="1:19" ht="12.75">
      <c r="A431" s="67"/>
      <c r="B431" s="67"/>
      <c r="C431" s="67"/>
      <c r="D431" s="67"/>
      <c r="E431" s="67"/>
      <c r="F431" s="88"/>
      <c r="G431" s="88"/>
      <c r="H431" s="67"/>
      <c r="I431" s="67"/>
      <c r="J431" s="67"/>
      <c r="K431" s="67"/>
      <c r="L431" s="67"/>
      <c r="M431" s="67"/>
      <c r="N431" s="67"/>
      <c r="O431" s="67"/>
      <c r="P431" s="67"/>
      <c r="Q431" s="67"/>
      <c r="R431" s="67"/>
      <c r="S431" s="67"/>
    </row>
    <row r="432" spans="1:19" ht="12.75">
      <c r="A432" s="67"/>
      <c r="B432" s="67"/>
      <c r="C432" s="67"/>
      <c r="D432" s="67"/>
      <c r="E432" s="67"/>
      <c r="F432" s="88"/>
      <c r="G432" s="88"/>
      <c r="H432" s="67"/>
      <c r="I432" s="67"/>
      <c r="J432" s="67"/>
      <c r="K432" s="67"/>
      <c r="L432" s="67"/>
      <c r="M432" s="67"/>
      <c r="N432" s="67"/>
      <c r="O432" s="67"/>
      <c r="P432" s="67"/>
      <c r="Q432" s="67"/>
      <c r="R432" s="67"/>
      <c r="S432" s="67"/>
    </row>
    <row r="433" spans="1:19" ht="12.75">
      <c r="A433" s="67"/>
      <c r="B433" s="67"/>
      <c r="C433" s="67"/>
      <c r="D433" s="67"/>
      <c r="E433" s="67"/>
      <c r="F433" s="88"/>
      <c r="G433" s="88"/>
      <c r="H433" s="67"/>
      <c r="I433" s="67"/>
      <c r="J433" s="67"/>
      <c r="K433" s="67"/>
      <c r="L433" s="67"/>
      <c r="M433" s="67"/>
      <c r="N433" s="67"/>
      <c r="O433" s="67"/>
      <c r="P433" s="67"/>
      <c r="Q433" s="67"/>
      <c r="R433" s="67"/>
      <c r="S433" s="67"/>
    </row>
    <row r="434" spans="1:19" ht="12.75">
      <c r="A434" s="67"/>
      <c r="B434" s="67"/>
      <c r="C434" s="67"/>
      <c r="D434" s="67"/>
      <c r="E434" s="67"/>
      <c r="F434" s="88"/>
      <c r="G434" s="88"/>
      <c r="H434" s="67"/>
      <c r="I434" s="67"/>
      <c r="J434" s="67"/>
      <c r="K434" s="67"/>
      <c r="L434" s="67"/>
      <c r="M434" s="67"/>
      <c r="N434" s="67"/>
      <c r="O434" s="67"/>
      <c r="P434" s="67"/>
      <c r="Q434" s="67"/>
      <c r="R434" s="67"/>
      <c r="S434" s="67"/>
    </row>
    <row r="435" spans="1:19" ht="12.75">
      <c r="A435" s="67"/>
      <c r="B435" s="67"/>
      <c r="C435" s="67"/>
      <c r="D435" s="67"/>
      <c r="E435" s="67"/>
      <c r="F435" s="88"/>
      <c r="G435" s="88"/>
      <c r="H435" s="67"/>
      <c r="I435" s="67"/>
      <c r="J435" s="67"/>
      <c r="K435" s="67"/>
      <c r="L435" s="67"/>
      <c r="M435" s="67"/>
      <c r="N435" s="67"/>
      <c r="O435" s="67"/>
      <c r="P435" s="67"/>
      <c r="Q435" s="67"/>
      <c r="R435" s="67"/>
      <c r="S435" s="67"/>
    </row>
    <row r="436" spans="1:19" ht="12.75">
      <c r="A436" s="67"/>
      <c r="B436" s="67"/>
      <c r="C436" s="67"/>
      <c r="D436" s="67"/>
      <c r="E436" s="67"/>
      <c r="F436" s="88"/>
      <c r="G436" s="88"/>
      <c r="H436" s="67"/>
      <c r="I436" s="67"/>
      <c r="J436" s="67"/>
      <c r="K436" s="67"/>
      <c r="L436" s="67"/>
      <c r="M436" s="67"/>
      <c r="N436" s="67"/>
      <c r="O436" s="67"/>
      <c r="P436" s="67"/>
      <c r="Q436" s="67"/>
      <c r="R436" s="67"/>
      <c r="S436" s="67"/>
    </row>
    <row r="437" spans="1:19" ht="12.75">
      <c r="A437" s="67"/>
      <c r="B437" s="67"/>
      <c r="C437" s="67"/>
      <c r="D437" s="67"/>
      <c r="E437" s="67"/>
      <c r="F437" s="88"/>
      <c r="G437" s="88"/>
      <c r="H437" s="67"/>
      <c r="I437" s="67"/>
      <c r="J437" s="67"/>
      <c r="K437" s="67"/>
      <c r="L437" s="67"/>
      <c r="M437" s="67"/>
      <c r="N437" s="67"/>
      <c r="O437" s="67"/>
      <c r="P437" s="67"/>
      <c r="Q437" s="67"/>
      <c r="R437" s="67"/>
      <c r="S437" s="67"/>
    </row>
    <row r="438" spans="1:19" ht="12.75">
      <c r="A438" s="67"/>
      <c r="B438" s="67"/>
      <c r="C438" s="67"/>
      <c r="D438" s="67"/>
      <c r="E438" s="67"/>
      <c r="F438" s="88"/>
      <c r="G438" s="88"/>
      <c r="H438" s="67"/>
      <c r="I438" s="67"/>
      <c r="J438" s="67"/>
      <c r="K438" s="67"/>
      <c r="L438" s="67"/>
      <c r="M438" s="67"/>
      <c r="N438" s="67"/>
      <c r="O438" s="67"/>
      <c r="P438" s="67"/>
      <c r="Q438" s="67"/>
      <c r="R438" s="67"/>
      <c r="S438" s="67"/>
    </row>
    <row r="439" spans="1:19" ht="12.75">
      <c r="A439" s="67"/>
      <c r="B439" s="67"/>
      <c r="C439" s="67"/>
      <c r="D439" s="67"/>
      <c r="E439" s="67"/>
      <c r="F439" s="88"/>
      <c r="G439" s="88"/>
      <c r="H439" s="67"/>
      <c r="I439" s="67"/>
      <c r="J439" s="67"/>
      <c r="K439" s="67"/>
      <c r="L439" s="67"/>
      <c r="M439" s="67"/>
      <c r="N439" s="67"/>
      <c r="O439" s="67"/>
      <c r="P439" s="67"/>
      <c r="Q439" s="67"/>
      <c r="R439" s="67"/>
      <c r="S439" s="67"/>
    </row>
    <row r="440" spans="1:19" ht="12.75">
      <c r="A440" s="67"/>
      <c r="B440" s="67"/>
      <c r="C440" s="67"/>
      <c r="D440" s="67"/>
      <c r="E440" s="67"/>
      <c r="F440" s="88"/>
      <c r="G440" s="88"/>
      <c r="H440" s="67"/>
      <c r="I440" s="67"/>
      <c r="J440" s="67"/>
      <c r="K440" s="67"/>
      <c r="L440" s="67"/>
      <c r="M440" s="67"/>
      <c r="N440" s="67"/>
      <c r="O440" s="67"/>
      <c r="P440" s="67"/>
      <c r="Q440" s="67"/>
      <c r="R440" s="67"/>
      <c r="S440" s="67"/>
    </row>
    <row r="441" spans="1:19" ht="12.75">
      <c r="A441" s="67"/>
      <c r="B441" s="67"/>
      <c r="C441" s="67"/>
      <c r="D441" s="67"/>
      <c r="E441" s="67"/>
      <c r="F441" s="88"/>
      <c r="G441" s="88"/>
      <c r="H441" s="67"/>
      <c r="I441" s="67"/>
      <c r="J441" s="67"/>
      <c r="K441" s="67"/>
      <c r="L441" s="67"/>
      <c r="M441" s="67"/>
      <c r="N441" s="67"/>
      <c r="O441" s="67"/>
      <c r="P441" s="67"/>
      <c r="Q441" s="67"/>
      <c r="R441" s="67"/>
      <c r="S441" s="67"/>
    </row>
    <row r="442" spans="1:19" ht="12.75">
      <c r="A442" s="67"/>
      <c r="B442" s="67"/>
      <c r="C442" s="67"/>
      <c r="D442" s="67"/>
      <c r="E442" s="67"/>
      <c r="F442" s="88"/>
      <c r="G442" s="88"/>
      <c r="H442" s="67"/>
      <c r="I442" s="67"/>
      <c r="J442" s="67"/>
      <c r="K442" s="67"/>
      <c r="L442" s="67"/>
      <c r="M442" s="67"/>
      <c r="N442" s="67"/>
      <c r="O442" s="67"/>
      <c r="P442" s="67"/>
      <c r="Q442" s="67"/>
      <c r="R442" s="67"/>
      <c r="S442" s="67"/>
    </row>
    <row r="443" spans="1:19" ht="12.75">
      <c r="A443" s="67"/>
      <c r="B443" s="67"/>
      <c r="C443" s="67"/>
      <c r="D443" s="67"/>
      <c r="E443" s="67"/>
      <c r="F443" s="88"/>
      <c r="G443" s="88"/>
      <c r="H443" s="67"/>
      <c r="I443" s="67"/>
      <c r="J443" s="67"/>
      <c r="K443" s="67"/>
      <c r="L443" s="67"/>
      <c r="M443" s="67"/>
      <c r="N443" s="67"/>
      <c r="O443" s="67"/>
      <c r="P443" s="67"/>
      <c r="Q443" s="67"/>
      <c r="R443" s="67"/>
      <c r="S443" s="67"/>
    </row>
    <row r="444" spans="1:19" ht="12.75">
      <c r="A444" s="67"/>
      <c r="B444" s="67"/>
      <c r="C444" s="67"/>
      <c r="D444" s="67"/>
      <c r="E444" s="67"/>
      <c r="F444" s="88"/>
      <c r="G444" s="88"/>
      <c r="H444" s="67"/>
      <c r="I444" s="67"/>
      <c r="J444" s="67"/>
      <c r="K444" s="67"/>
      <c r="L444" s="67"/>
      <c r="M444" s="67"/>
      <c r="N444" s="67"/>
      <c r="O444" s="67"/>
      <c r="P444" s="67"/>
      <c r="Q444" s="67"/>
      <c r="R444" s="67"/>
      <c r="S444" s="67"/>
    </row>
    <row r="445" spans="1:19" ht="12.75">
      <c r="A445" s="67"/>
      <c r="B445" s="67"/>
      <c r="C445" s="67"/>
      <c r="D445" s="67"/>
      <c r="E445" s="67"/>
      <c r="F445" s="88"/>
      <c r="G445" s="88"/>
      <c r="H445" s="67"/>
      <c r="I445" s="67"/>
      <c r="J445" s="67"/>
      <c r="K445" s="67"/>
      <c r="L445" s="67"/>
      <c r="M445" s="67"/>
      <c r="N445" s="67"/>
      <c r="O445" s="67"/>
      <c r="P445" s="67"/>
      <c r="Q445" s="67"/>
      <c r="R445" s="67"/>
      <c r="S445" s="67"/>
    </row>
    <row r="446" spans="1:19" ht="12.75">
      <c r="A446" s="67"/>
      <c r="B446" s="67"/>
      <c r="C446" s="67"/>
      <c r="D446" s="67"/>
      <c r="E446" s="67"/>
      <c r="F446" s="88"/>
      <c r="G446" s="88"/>
      <c r="H446" s="67"/>
      <c r="I446" s="67"/>
      <c r="J446" s="67"/>
      <c r="K446" s="67"/>
      <c r="L446" s="67"/>
      <c r="M446" s="67"/>
      <c r="N446" s="67"/>
      <c r="O446" s="67"/>
      <c r="P446" s="67"/>
      <c r="Q446" s="67"/>
      <c r="R446" s="67"/>
      <c r="S446" s="67"/>
    </row>
    <row r="447" spans="1:19" ht="12.75">
      <c r="A447" s="67"/>
      <c r="B447" s="67"/>
      <c r="C447" s="67"/>
      <c r="D447" s="67"/>
      <c r="E447" s="67"/>
      <c r="F447" s="88"/>
      <c r="G447" s="88"/>
      <c r="H447" s="67"/>
      <c r="I447" s="67"/>
      <c r="J447" s="67"/>
      <c r="K447" s="67"/>
      <c r="L447" s="67"/>
      <c r="M447" s="67"/>
      <c r="N447" s="67"/>
      <c r="O447" s="67"/>
      <c r="P447" s="67"/>
      <c r="Q447" s="67"/>
      <c r="R447" s="67"/>
      <c r="S447" s="67"/>
    </row>
    <row r="448" spans="1:19" ht="12.75">
      <c r="A448" s="67"/>
      <c r="B448" s="67"/>
      <c r="C448" s="67"/>
      <c r="D448" s="67"/>
      <c r="E448" s="67"/>
      <c r="F448" s="88"/>
      <c r="G448" s="88"/>
      <c r="H448" s="67"/>
      <c r="I448" s="67"/>
      <c r="J448" s="67"/>
      <c r="K448" s="67"/>
      <c r="L448" s="67"/>
      <c r="M448" s="67"/>
      <c r="N448" s="67"/>
      <c r="O448" s="67"/>
      <c r="P448" s="67"/>
      <c r="Q448" s="67"/>
      <c r="R448" s="67"/>
      <c r="S448" s="67"/>
    </row>
    <row r="449" spans="1:19" ht="12.75">
      <c r="A449" s="67"/>
      <c r="B449" s="67"/>
      <c r="C449" s="67"/>
      <c r="D449" s="67"/>
      <c r="E449" s="67"/>
      <c r="F449" s="88"/>
      <c r="G449" s="88"/>
      <c r="H449" s="67"/>
      <c r="I449" s="67"/>
      <c r="J449" s="67"/>
      <c r="K449" s="67"/>
      <c r="L449" s="67"/>
      <c r="M449" s="67"/>
      <c r="N449" s="67"/>
      <c r="O449" s="67"/>
      <c r="P449" s="67"/>
      <c r="Q449" s="67"/>
      <c r="R449" s="67"/>
      <c r="S449" s="67"/>
    </row>
    <row r="450" spans="1:19" ht="12.75">
      <c r="A450" s="67"/>
      <c r="B450" s="67"/>
      <c r="C450" s="67"/>
      <c r="D450" s="67"/>
      <c r="E450" s="67"/>
      <c r="F450" s="88"/>
      <c r="G450" s="88"/>
      <c r="H450" s="67"/>
      <c r="I450" s="67"/>
      <c r="J450" s="67"/>
      <c r="K450" s="67"/>
      <c r="L450" s="67"/>
      <c r="M450" s="67"/>
      <c r="N450" s="67"/>
      <c r="O450" s="67"/>
      <c r="P450" s="67"/>
      <c r="Q450" s="67"/>
      <c r="R450" s="67"/>
      <c r="S450" s="67"/>
    </row>
    <row r="451" spans="1:19" ht="12.75">
      <c r="A451" s="67"/>
      <c r="B451" s="67"/>
      <c r="C451" s="67"/>
      <c r="D451" s="67"/>
      <c r="E451" s="67"/>
      <c r="F451" s="88"/>
      <c r="G451" s="88"/>
      <c r="H451" s="67"/>
      <c r="I451" s="67"/>
      <c r="J451" s="67"/>
      <c r="K451" s="67"/>
      <c r="L451" s="67"/>
      <c r="M451" s="67"/>
      <c r="N451" s="67"/>
      <c r="O451" s="67"/>
      <c r="P451" s="67"/>
      <c r="Q451" s="67"/>
      <c r="R451" s="67"/>
      <c r="S451" s="67"/>
    </row>
    <row r="452" spans="1:19" ht="12.75">
      <c r="A452" s="67"/>
      <c r="B452" s="67"/>
      <c r="C452" s="67"/>
      <c r="D452" s="67"/>
      <c r="E452" s="67"/>
      <c r="F452" s="88"/>
      <c r="G452" s="88"/>
      <c r="H452" s="67"/>
      <c r="I452" s="67"/>
      <c r="J452" s="67"/>
      <c r="K452" s="67"/>
      <c r="L452" s="67"/>
      <c r="M452" s="67"/>
      <c r="N452" s="67"/>
      <c r="O452" s="67"/>
      <c r="P452" s="67"/>
      <c r="Q452" s="67"/>
      <c r="R452" s="67"/>
      <c r="S452" s="67"/>
    </row>
    <row r="453" spans="1:19" ht="12.75">
      <c r="A453" s="67"/>
      <c r="B453" s="67"/>
      <c r="C453" s="67"/>
      <c r="D453" s="67"/>
      <c r="E453" s="67"/>
      <c r="F453" s="88"/>
      <c r="G453" s="88"/>
      <c r="H453" s="67"/>
      <c r="I453" s="67"/>
      <c r="J453" s="67"/>
      <c r="K453" s="67"/>
      <c r="L453" s="67"/>
      <c r="M453" s="67"/>
      <c r="N453" s="67"/>
      <c r="O453" s="67"/>
      <c r="P453" s="67"/>
      <c r="Q453" s="67"/>
      <c r="R453" s="67"/>
      <c r="S453" s="67"/>
    </row>
    <row r="454" spans="1:19" ht="12.75">
      <c r="A454" s="67"/>
      <c r="B454" s="67"/>
      <c r="C454" s="67"/>
      <c r="D454" s="67"/>
      <c r="E454" s="67"/>
      <c r="F454" s="88"/>
      <c r="G454" s="88"/>
      <c r="H454" s="67"/>
      <c r="I454" s="67"/>
      <c r="J454" s="67"/>
      <c r="K454" s="67"/>
      <c r="L454" s="67"/>
      <c r="M454" s="67"/>
      <c r="N454" s="67"/>
      <c r="O454" s="67"/>
      <c r="P454" s="67"/>
      <c r="Q454" s="67"/>
      <c r="R454" s="67"/>
      <c r="S454" s="67"/>
    </row>
    <row r="455" spans="1:19" ht="12.75">
      <c r="A455" s="67"/>
      <c r="B455" s="67"/>
      <c r="C455" s="67"/>
      <c r="D455" s="67"/>
      <c r="E455" s="67"/>
      <c r="F455" s="88"/>
      <c r="G455" s="88"/>
      <c r="H455" s="67"/>
      <c r="I455" s="67"/>
      <c r="J455" s="67"/>
      <c r="K455" s="67"/>
      <c r="L455" s="67"/>
      <c r="M455" s="67"/>
      <c r="N455" s="67"/>
      <c r="O455" s="67"/>
      <c r="P455" s="67"/>
      <c r="Q455" s="67"/>
      <c r="R455" s="67"/>
      <c r="S455" s="67"/>
    </row>
    <row r="456" spans="1:19" ht="12.75">
      <c r="A456" s="67"/>
      <c r="B456" s="67"/>
      <c r="C456" s="67"/>
      <c r="D456" s="67"/>
      <c r="E456" s="67"/>
      <c r="F456" s="88"/>
      <c r="G456" s="88"/>
      <c r="H456" s="67"/>
      <c r="I456" s="67"/>
      <c r="J456" s="67"/>
      <c r="K456" s="67"/>
      <c r="L456" s="67"/>
      <c r="M456" s="67"/>
      <c r="N456" s="67"/>
      <c r="O456" s="67"/>
      <c r="P456" s="67"/>
      <c r="Q456" s="67"/>
      <c r="R456" s="67"/>
      <c r="S456" s="67"/>
    </row>
    <row r="457" spans="1:19" ht="12.75">
      <c r="A457" s="67"/>
      <c r="B457" s="67"/>
      <c r="C457" s="67"/>
      <c r="D457" s="67"/>
      <c r="E457" s="67"/>
      <c r="F457" s="88"/>
      <c r="G457" s="88"/>
      <c r="H457" s="67"/>
      <c r="I457" s="67"/>
      <c r="J457" s="67"/>
      <c r="K457" s="67"/>
      <c r="L457" s="67"/>
      <c r="M457" s="67"/>
      <c r="N457" s="67"/>
      <c r="O457" s="67"/>
      <c r="P457" s="67"/>
      <c r="Q457" s="67"/>
      <c r="R457" s="67"/>
      <c r="S457" s="67"/>
    </row>
    <row r="458" spans="1:19" ht="12.75">
      <c r="A458" s="67"/>
      <c r="B458" s="67"/>
      <c r="C458" s="67"/>
      <c r="D458" s="67"/>
      <c r="E458" s="67"/>
      <c r="F458" s="88"/>
      <c r="G458" s="88"/>
      <c r="H458" s="67"/>
      <c r="I458" s="67"/>
      <c r="J458" s="67"/>
      <c r="K458" s="67"/>
      <c r="L458" s="67"/>
      <c r="M458" s="67"/>
      <c r="N458" s="67"/>
      <c r="O458" s="67"/>
      <c r="P458" s="67"/>
      <c r="Q458" s="67"/>
      <c r="R458" s="67"/>
      <c r="S458" s="67"/>
    </row>
    <row r="459" spans="1:19" ht="12.75">
      <c r="A459" s="67"/>
      <c r="B459" s="67"/>
      <c r="C459" s="67"/>
      <c r="D459" s="67"/>
      <c r="E459" s="67"/>
      <c r="F459" s="88"/>
      <c r="G459" s="88"/>
      <c r="H459" s="67"/>
      <c r="I459" s="67"/>
      <c r="J459" s="67"/>
      <c r="K459" s="67"/>
      <c r="L459" s="67"/>
      <c r="M459" s="67"/>
      <c r="N459" s="67"/>
      <c r="O459" s="67"/>
      <c r="P459" s="67"/>
      <c r="Q459" s="67"/>
      <c r="R459" s="67"/>
      <c r="S459" s="67"/>
    </row>
    <row r="460" spans="1:19" ht="12.75">
      <c r="A460" s="67"/>
      <c r="B460" s="67"/>
      <c r="C460" s="67"/>
      <c r="D460" s="67"/>
      <c r="E460" s="67"/>
      <c r="F460" s="88"/>
      <c r="G460" s="88"/>
      <c r="H460" s="67"/>
      <c r="I460" s="67"/>
      <c r="J460" s="67"/>
      <c r="K460" s="67"/>
      <c r="L460" s="67"/>
      <c r="M460" s="67"/>
      <c r="N460" s="67"/>
      <c r="O460" s="67"/>
      <c r="P460" s="67"/>
      <c r="Q460" s="67"/>
      <c r="R460" s="67"/>
      <c r="S460" s="67"/>
    </row>
    <row r="461" spans="1:19" ht="12.75">
      <c r="A461" s="67"/>
      <c r="B461" s="67"/>
      <c r="C461" s="67"/>
      <c r="D461" s="67"/>
      <c r="E461" s="67"/>
      <c r="F461" s="88"/>
      <c r="G461" s="88"/>
      <c r="H461" s="67"/>
      <c r="I461" s="67"/>
      <c r="J461" s="67"/>
      <c r="K461" s="67"/>
      <c r="L461" s="67"/>
      <c r="M461" s="67"/>
      <c r="N461" s="67"/>
      <c r="O461" s="67"/>
      <c r="P461" s="67"/>
      <c r="Q461" s="67"/>
      <c r="R461" s="67"/>
      <c r="S461" s="67"/>
    </row>
    <row r="462" spans="1:19" ht="12.75">
      <c r="A462" s="67"/>
      <c r="B462" s="67"/>
      <c r="C462" s="67"/>
      <c r="D462" s="67"/>
      <c r="E462" s="67"/>
      <c r="F462" s="88"/>
      <c r="G462" s="88"/>
      <c r="H462" s="67"/>
      <c r="I462" s="67"/>
      <c r="J462" s="67"/>
      <c r="K462" s="67"/>
      <c r="L462" s="67"/>
      <c r="M462" s="67"/>
      <c r="N462" s="67"/>
      <c r="O462" s="67"/>
      <c r="P462" s="67"/>
      <c r="Q462" s="67"/>
      <c r="R462" s="67"/>
      <c r="S462" s="67"/>
    </row>
    <row r="463" spans="1:19" ht="12.75">
      <c r="A463" s="67"/>
      <c r="B463" s="67"/>
      <c r="C463" s="67"/>
      <c r="D463" s="67"/>
      <c r="E463" s="67"/>
      <c r="F463" s="88"/>
      <c r="G463" s="88"/>
      <c r="H463" s="67"/>
      <c r="I463" s="67"/>
      <c r="J463" s="67"/>
      <c r="K463" s="67"/>
      <c r="L463" s="67"/>
      <c r="M463" s="67"/>
      <c r="N463" s="67"/>
      <c r="O463" s="67"/>
      <c r="P463" s="67"/>
      <c r="Q463" s="67"/>
      <c r="R463" s="67"/>
      <c r="S463" s="67"/>
    </row>
    <row r="464" spans="1:19" ht="12.75">
      <c r="A464" s="67"/>
      <c r="B464" s="67"/>
      <c r="C464" s="67"/>
      <c r="D464" s="67"/>
      <c r="E464" s="67"/>
      <c r="F464" s="88"/>
      <c r="G464" s="88"/>
      <c r="H464" s="67"/>
      <c r="I464" s="67"/>
      <c r="J464" s="67"/>
      <c r="K464" s="67"/>
      <c r="L464" s="67"/>
      <c r="M464" s="67"/>
      <c r="N464" s="67"/>
      <c r="O464" s="67"/>
      <c r="P464" s="67"/>
      <c r="Q464" s="67"/>
      <c r="R464" s="67"/>
      <c r="S464" s="67"/>
    </row>
    <row r="465" spans="1:19" ht="12.75">
      <c r="A465" s="67"/>
      <c r="B465" s="67"/>
      <c r="C465" s="67"/>
      <c r="D465" s="67"/>
      <c r="E465" s="67"/>
      <c r="F465" s="88"/>
      <c r="G465" s="88"/>
      <c r="H465" s="67"/>
      <c r="I465" s="67"/>
      <c r="J465" s="67"/>
      <c r="K465" s="67"/>
      <c r="L465" s="67"/>
      <c r="M465" s="67"/>
      <c r="N465" s="67"/>
      <c r="O465" s="67"/>
      <c r="P465" s="67"/>
      <c r="Q465" s="67"/>
      <c r="R465" s="67"/>
      <c r="S465" s="67"/>
    </row>
    <row r="466" spans="1:19" ht="12.75">
      <c r="A466" s="67"/>
      <c r="B466" s="67"/>
      <c r="C466" s="67"/>
      <c r="D466" s="67"/>
      <c r="E466" s="67"/>
      <c r="F466" s="88"/>
      <c r="G466" s="88"/>
      <c r="H466" s="67"/>
      <c r="I466" s="67"/>
      <c r="J466" s="67"/>
      <c r="K466" s="67"/>
      <c r="L466" s="67"/>
      <c r="M466" s="67"/>
      <c r="N466" s="67"/>
      <c r="O466" s="67"/>
      <c r="P466" s="67"/>
      <c r="Q466" s="67"/>
      <c r="R466" s="67"/>
      <c r="S466" s="67"/>
    </row>
    <row r="467" spans="1:19" ht="12.75">
      <c r="A467" s="67"/>
      <c r="B467" s="67"/>
      <c r="C467" s="67"/>
      <c r="D467" s="67"/>
      <c r="E467" s="67"/>
      <c r="F467" s="88"/>
      <c r="G467" s="88"/>
      <c r="H467" s="67"/>
      <c r="I467" s="67"/>
      <c r="J467" s="67"/>
      <c r="K467" s="67"/>
      <c r="L467" s="67"/>
      <c r="M467" s="67"/>
      <c r="N467" s="67"/>
      <c r="O467" s="67"/>
      <c r="P467" s="67"/>
      <c r="Q467" s="67"/>
      <c r="R467" s="67"/>
      <c r="S467" s="67"/>
    </row>
    <row r="468" spans="1:19" ht="12.75">
      <c r="A468" s="67"/>
      <c r="B468" s="67"/>
      <c r="C468" s="67"/>
      <c r="D468" s="67"/>
      <c r="E468" s="67"/>
      <c r="F468" s="88"/>
      <c r="G468" s="88"/>
      <c r="H468" s="67"/>
      <c r="I468" s="67"/>
      <c r="J468" s="67"/>
      <c r="K468" s="67"/>
      <c r="L468" s="67"/>
      <c r="M468" s="67"/>
      <c r="N468" s="67"/>
      <c r="O468" s="67"/>
      <c r="P468" s="67"/>
      <c r="Q468" s="67"/>
      <c r="R468" s="67"/>
      <c r="S468" s="67"/>
    </row>
    <row r="469" spans="1:19" ht="12.75">
      <c r="A469" s="67"/>
      <c r="B469" s="67"/>
      <c r="C469" s="67"/>
      <c r="D469" s="67"/>
      <c r="E469" s="67"/>
      <c r="F469" s="88"/>
      <c r="G469" s="88"/>
      <c r="H469" s="67"/>
      <c r="I469" s="67"/>
      <c r="J469" s="67"/>
      <c r="K469" s="67"/>
      <c r="L469" s="67"/>
      <c r="M469" s="67"/>
      <c r="N469" s="67"/>
      <c r="O469" s="67"/>
      <c r="P469" s="67"/>
      <c r="Q469" s="67"/>
      <c r="R469" s="67"/>
      <c r="S469" s="67"/>
    </row>
    <row r="470" spans="1:19" ht="12.75">
      <c r="A470" s="67"/>
      <c r="B470" s="67"/>
      <c r="C470" s="67"/>
      <c r="D470" s="67"/>
      <c r="E470" s="67"/>
      <c r="F470" s="88"/>
      <c r="G470" s="88"/>
      <c r="H470" s="67"/>
      <c r="I470" s="67"/>
      <c r="J470" s="67"/>
      <c r="K470" s="67"/>
      <c r="L470" s="67"/>
      <c r="M470" s="67"/>
      <c r="N470" s="67"/>
      <c r="O470" s="67"/>
      <c r="P470" s="67"/>
      <c r="Q470" s="67"/>
      <c r="R470" s="67"/>
      <c r="S470" s="67"/>
    </row>
    <row r="471" spans="1:19" ht="12.75">
      <c r="A471" s="67"/>
      <c r="B471" s="67"/>
      <c r="C471" s="67"/>
      <c r="D471" s="67"/>
      <c r="E471" s="67"/>
      <c r="F471" s="88"/>
      <c r="G471" s="88"/>
      <c r="H471" s="67"/>
      <c r="I471" s="67"/>
      <c r="J471" s="67"/>
      <c r="K471" s="67"/>
      <c r="L471" s="67"/>
      <c r="M471" s="67"/>
      <c r="N471" s="67"/>
      <c r="O471" s="67"/>
      <c r="P471" s="67"/>
      <c r="Q471" s="67"/>
      <c r="R471" s="67"/>
      <c r="S471" s="67"/>
    </row>
    <row r="472" spans="1:19" ht="12.75">
      <c r="A472" s="67"/>
      <c r="B472" s="67"/>
      <c r="C472" s="67"/>
      <c r="D472" s="67"/>
      <c r="E472" s="67"/>
      <c r="F472" s="88"/>
      <c r="G472" s="88"/>
      <c r="H472" s="67"/>
      <c r="I472" s="67"/>
      <c r="J472" s="67"/>
      <c r="K472" s="67"/>
      <c r="L472" s="67"/>
      <c r="M472" s="67"/>
      <c r="N472" s="67"/>
      <c r="O472" s="67"/>
      <c r="P472" s="67"/>
      <c r="Q472" s="67"/>
      <c r="R472" s="67"/>
      <c r="S472" s="67"/>
    </row>
    <row r="473" spans="1:19" ht="12.75">
      <c r="A473" s="67"/>
      <c r="B473" s="67"/>
      <c r="C473" s="67"/>
      <c r="D473" s="67"/>
      <c r="E473" s="67"/>
      <c r="F473" s="88"/>
      <c r="G473" s="88"/>
      <c r="H473" s="67"/>
      <c r="I473" s="67"/>
      <c r="J473" s="67"/>
      <c r="K473" s="67"/>
      <c r="L473" s="67"/>
      <c r="M473" s="67"/>
      <c r="N473" s="67"/>
      <c r="O473" s="67"/>
      <c r="P473" s="67"/>
      <c r="Q473" s="67"/>
      <c r="R473" s="67"/>
      <c r="S473" s="67"/>
    </row>
    <row r="474" spans="1:19" ht="12.75">
      <c r="A474" s="67"/>
      <c r="B474" s="67"/>
      <c r="C474" s="67"/>
      <c r="D474" s="67"/>
      <c r="E474" s="67"/>
      <c r="F474" s="88"/>
      <c r="G474" s="88"/>
      <c r="H474" s="67"/>
      <c r="I474" s="67"/>
      <c r="J474" s="67"/>
      <c r="K474" s="67"/>
      <c r="L474" s="67"/>
      <c r="M474" s="67"/>
      <c r="N474" s="67"/>
      <c r="O474" s="67"/>
      <c r="P474" s="67"/>
      <c r="Q474" s="67"/>
      <c r="R474" s="67"/>
      <c r="S474" s="67"/>
    </row>
    <row r="475" spans="1:19" ht="12.75">
      <c r="A475" s="67"/>
      <c r="B475" s="67"/>
      <c r="C475" s="67"/>
      <c r="D475" s="67"/>
      <c r="E475" s="67"/>
      <c r="F475" s="88"/>
      <c r="G475" s="88"/>
      <c r="H475" s="67"/>
      <c r="I475" s="67"/>
      <c r="J475" s="67"/>
      <c r="K475" s="67"/>
      <c r="L475" s="67"/>
      <c r="M475" s="67"/>
      <c r="N475" s="67"/>
      <c r="O475" s="67"/>
      <c r="P475" s="67"/>
      <c r="Q475" s="67"/>
      <c r="R475" s="67"/>
      <c r="S475" s="67"/>
    </row>
    <row r="476" spans="1:19" ht="12.75">
      <c r="A476" s="67"/>
      <c r="B476" s="67"/>
      <c r="C476" s="67"/>
      <c r="D476" s="67"/>
      <c r="E476" s="67"/>
      <c r="F476" s="88"/>
      <c r="G476" s="88"/>
      <c r="H476" s="67"/>
      <c r="I476" s="67"/>
      <c r="J476" s="67"/>
      <c r="K476" s="67"/>
      <c r="L476" s="67"/>
      <c r="M476" s="67"/>
      <c r="N476" s="67"/>
      <c r="O476" s="67"/>
      <c r="P476" s="67"/>
      <c r="Q476" s="67"/>
      <c r="R476" s="67"/>
      <c r="S476" s="67"/>
    </row>
    <row r="477" spans="1:19" ht="12.75">
      <c r="A477" s="67"/>
      <c r="B477" s="67"/>
      <c r="C477" s="67"/>
      <c r="D477" s="67"/>
      <c r="E477" s="67"/>
      <c r="F477" s="88"/>
      <c r="G477" s="88"/>
      <c r="H477" s="67"/>
      <c r="I477" s="67"/>
      <c r="J477" s="67"/>
      <c r="K477" s="67"/>
      <c r="L477" s="67"/>
      <c r="M477" s="67"/>
      <c r="N477" s="67"/>
      <c r="O477" s="67"/>
      <c r="P477" s="67"/>
      <c r="Q477" s="67"/>
      <c r="R477" s="67"/>
      <c r="S477" s="67"/>
    </row>
    <row r="478" spans="1:19" ht="12.75">
      <c r="A478" s="67"/>
      <c r="B478" s="67"/>
      <c r="C478" s="67"/>
      <c r="D478" s="67"/>
      <c r="E478" s="67"/>
      <c r="F478" s="88"/>
      <c r="G478" s="88"/>
      <c r="H478" s="67"/>
      <c r="I478" s="67"/>
      <c r="J478" s="67"/>
      <c r="K478" s="67"/>
      <c r="L478" s="67"/>
      <c r="M478" s="67"/>
      <c r="N478" s="67"/>
      <c r="O478" s="67"/>
      <c r="P478" s="67"/>
      <c r="Q478" s="67"/>
      <c r="R478" s="67"/>
      <c r="S478" s="67"/>
    </row>
    <row r="479" spans="1:19" ht="12.75">
      <c r="A479" s="67"/>
      <c r="B479" s="67"/>
      <c r="C479" s="67"/>
      <c r="D479" s="67"/>
      <c r="E479" s="67"/>
      <c r="F479" s="88"/>
      <c r="G479" s="88"/>
      <c r="H479" s="67"/>
      <c r="I479" s="67"/>
      <c r="J479" s="67"/>
      <c r="K479" s="67"/>
      <c r="L479" s="67"/>
      <c r="M479" s="67"/>
      <c r="N479" s="67"/>
      <c r="O479" s="67"/>
      <c r="P479" s="67"/>
      <c r="Q479" s="67"/>
      <c r="R479" s="67"/>
      <c r="S479" s="67"/>
    </row>
    <row r="480" spans="1:19" ht="12.75">
      <c r="A480" s="67"/>
      <c r="B480" s="67"/>
      <c r="C480" s="67"/>
      <c r="D480" s="67"/>
      <c r="E480" s="67"/>
      <c r="F480" s="88"/>
      <c r="G480" s="88"/>
      <c r="H480" s="67"/>
      <c r="I480" s="67"/>
      <c r="J480" s="67"/>
      <c r="K480" s="67"/>
      <c r="L480" s="67"/>
      <c r="M480" s="67"/>
      <c r="N480" s="67"/>
      <c r="O480" s="67"/>
      <c r="P480" s="67"/>
      <c r="Q480" s="67"/>
      <c r="R480" s="67"/>
      <c r="S480" s="67"/>
    </row>
    <row r="481" spans="1:19" ht="12.75">
      <c r="A481" s="67"/>
      <c r="B481" s="67"/>
      <c r="C481" s="67"/>
      <c r="D481" s="67"/>
      <c r="E481" s="67"/>
      <c r="F481" s="88"/>
      <c r="G481" s="88"/>
      <c r="H481" s="67"/>
      <c r="I481" s="67"/>
      <c r="J481" s="67"/>
      <c r="K481" s="67"/>
      <c r="L481" s="67"/>
      <c r="M481" s="67"/>
      <c r="N481" s="67"/>
      <c r="O481" s="67"/>
      <c r="P481" s="67"/>
      <c r="Q481" s="67"/>
      <c r="R481" s="67"/>
      <c r="S481" s="67"/>
    </row>
    <row r="482" spans="1:19" ht="12.75">
      <c r="A482" s="67"/>
      <c r="B482" s="67"/>
      <c r="C482" s="67"/>
      <c r="D482" s="67"/>
      <c r="E482" s="67"/>
      <c r="F482" s="88"/>
      <c r="G482" s="88"/>
      <c r="H482" s="67"/>
      <c r="I482" s="67"/>
      <c r="J482" s="67"/>
      <c r="K482" s="67"/>
      <c r="L482" s="67"/>
      <c r="M482" s="67"/>
      <c r="N482" s="67"/>
      <c r="O482" s="67"/>
      <c r="P482" s="67"/>
      <c r="Q482" s="67"/>
      <c r="R482" s="67"/>
      <c r="S482" s="67"/>
    </row>
    <row r="483" spans="1:19" ht="12.75">
      <c r="A483" s="67"/>
      <c r="B483" s="67"/>
      <c r="C483" s="67"/>
      <c r="D483" s="67"/>
      <c r="E483" s="67"/>
      <c r="F483" s="88"/>
      <c r="G483" s="88"/>
      <c r="H483" s="67"/>
      <c r="I483" s="67"/>
      <c r="J483" s="67"/>
      <c r="K483" s="67"/>
      <c r="L483" s="67"/>
      <c r="M483" s="67"/>
      <c r="N483" s="67"/>
      <c r="O483" s="67"/>
      <c r="P483" s="67"/>
      <c r="Q483" s="67"/>
      <c r="R483" s="67"/>
      <c r="S483" s="67"/>
    </row>
    <row r="484" spans="1:19" ht="12.75">
      <c r="A484" s="67"/>
      <c r="B484" s="67"/>
      <c r="C484" s="67"/>
      <c r="D484" s="67"/>
      <c r="E484" s="67"/>
      <c r="F484" s="88"/>
      <c r="G484" s="88"/>
      <c r="H484" s="67"/>
      <c r="I484" s="67"/>
      <c r="J484" s="67"/>
      <c r="K484" s="67"/>
      <c r="L484" s="67"/>
      <c r="M484" s="67"/>
      <c r="N484" s="67"/>
      <c r="O484" s="67"/>
      <c r="P484" s="67"/>
      <c r="Q484" s="67"/>
      <c r="R484" s="67"/>
      <c r="S484" s="67"/>
    </row>
    <row r="485" spans="1:19" ht="12.75">
      <c r="A485" s="67"/>
      <c r="B485" s="67"/>
      <c r="C485" s="67"/>
      <c r="D485" s="67"/>
      <c r="E485" s="67"/>
      <c r="F485" s="88"/>
      <c r="G485" s="88"/>
      <c r="H485" s="67"/>
      <c r="I485" s="67"/>
      <c r="J485" s="67"/>
      <c r="K485" s="67"/>
      <c r="L485" s="67"/>
      <c r="M485" s="67"/>
      <c r="N485" s="67"/>
      <c r="O485" s="67"/>
      <c r="P485" s="67"/>
      <c r="Q485" s="67"/>
      <c r="R485" s="67"/>
      <c r="S485" s="67"/>
    </row>
    <row r="486" spans="1:19" ht="12.75">
      <c r="A486" s="67"/>
      <c r="B486" s="67"/>
      <c r="C486" s="67"/>
      <c r="D486" s="67"/>
      <c r="E486" s="67"/>
      <c r="F486" s="88"/>
      <c r="G486" s="88"/>
      <c r="H486" s="67"/>
      <c r="I486" s="67"/>
      <c r="J486" s="67"/>
      <c r="K486" s="67"/>
      <c r="L486" s="67"/>
      <c r="M486" s="67"/>
      <c r="N486" s="67"/>
      <c r="O486" s="67"/>
      <c r="P486" s="67"/>
      <c r="Q486" s="67"/>
      <c r="R486" s="67"/>
      <c r="S486" s="67"/>
    </row>
    <row r="487" spans="1:19" ht="12.75">
      <c r="A487" s="67"/>
      <c r="B487" s="67"/>
      <c r="C487" s="67"/>
      <c r="D487" s="67"/>
      <c r="E487" s="67"/>
      <c r="F487" s="88"/>
      <c r="G487" s="88"/>
      <c r="H487" s="67"/>
      <c r="I487" s="67"/>
      <c r="J487" s="67"/>
      <c r="K487" s="67"/>
      <c r="L487" s="67"/>
      <c r="M487" s="67"/>
      <c r="N487" s="67"/>
      <c r="O487" s="67"/>
      <c r="P487" s="67"/>
      <c r="Q487" s="67"/>
      <c r="R487" s="67"/>
      <c r="S487" s="67"/>
    </row>
    <row r="488" spans="1:19" ht="12.75">
      <c r="A488" s="67"/>
      <c r="B488" s="67"/>
      <c r="C488" s="67"/>
      <c r="D488" s="67"/>
      <c r="E488" s="67"/>
      <c r="F488" s="88"/>
      <c r="G488" s="88"/>
      <c r="H488" s="67"/>
      <c r="I488" s="67"/>
      <c r="J488" s="67"/>
      <c r="K488" s="67"/>
      <c r="L488" s="67"/>
      <c r="M488" s="67"/>
      <c r="N488" s="67"/>
      <c r="O488" s="67"/>
      <c r="P488" s="67"/>
      <c r="Q488" s="67"/>
      <c r="R488" s="67"/>
      <c r="S488" s="67"/>
    </row>
    <row r="489" spans="1:19" ht="12.75">
      <c r="A489" s="67"/>
      <c r="B489" s="67"/>
      <c r="C489" s="67"/>
      <c r="D489" s="67"/>
      <c r="E489" s="67"/>
      <c r="F489" s="88"/>
      <c r="G489" s="88"/>
      <c r="H489" s="67"/>
      <c r="I489" s="67"/>
      <c r="J489" s="67"/>
      <c r="K489" s="67"/>
      <c r="L489" s="67"/>
      <c r="M489" s="67"/>
      <c r="N489" s="67"/>
      <c r="O489" s="67"/>
      <c r="P489" s="67"/>
      <c r="Q489" s="67"/>
      <c r="R489" s="67"/>
      <c r="S489" s="67"/>
    </row>
    <row r="490" spans="1:19" ht="12.75">
      <c r="A490" s="67"/>
      <c r="B490" s="67"/>
      <c r="C490" s="67"/>
      <c r="D490" s="67"/>
      <c r="E490" s="67"/>
      <c r="F490" s="88"/>
      <c r="G490" s="88"/>
      <c r="H490" s="67"/>
      <c r="I490" s="67"/>
      <c r="J490" s="67"/>
      <c r="K490" s="67"/>
      <c r="L490" s="67"/>
      <c r="M490" s="67"/>
      <c r="N490" s="67"/>
      <c r="O490" s="67"/>
      <c r="P490" s="67"/>
      <c r="Q490" s="67"/>
      <c r="R490" s="67"/>
      <c r="S490" s="67"/>
    </row>
    <row r="491" spans="1:19" ht="12.75">
      <c r="A491" s="67"/>
      <c r="B491" s="67"/>
      <c r="C491" s="67"/>
      <c r="D491" s="67"/>
      <c r="E491" s="67"/>
      <c r="F491" s="88"/>
      <c r="G491" s="88"/>
      <c r="H491" s="67"/>
      <c r="I491" s="67"/>
      <c r="J491" s="67"/>
      <c r="K491" s="67"/>
      <c r="L491" s="67"/>
      <c r="M491" s="67"/>
      <c r="N491" s="67"/>
      <c r="O491" s="67"/>
      <c r="P491" s="67"/>
      <c r="Q491" s="67"/>
      <c r="R491" s="67"/>
      <c r="S491" s="67"/>
    </row>
    <row r="492" spans="1:19" ht="12.75">
      <c r="A492" s="67"/>
      <c r="B492" s="67"/>
      <c r="C492" s="67"/>
      <c r="D492" s="67"/>
      <c r="E492" s="67"/>
      <c r="F492" s="88"/>
      <c r="G492" s="88"/>
      <c r="H492" s="67"/>
      <c r="I492" s="67"/>
      <c r="J492" s="67"/>
      <c r="K492" s="67"/>
      <c r="L492" s="67"/>
      <c r="M492" s="67"/>
      <c r="N492" s="67"/>
      <c r="O492" s="67"/>
      <c r="P492" s="67"/>
      <c r="Q492" s="67"/>
      <c r="R492" s="67"/>
      <c r="S492" s="67"/>
    </row>
    <row r="493" spans="1:19" ht="12.75">
      <c r="A493" s="67"/>
      <c r="B493" s="67"/>
      <c r="C493" s="67"/>
      <c r="D493" s="67"/>
      <c r="E493" s="67"/>
      <c r="F493" s="88"/>
      <c r="G493" s="88"/>
      <c r="H493" s="67"/>
      <c r="I493" s="67"/>
      <c r="J493" s="67"/>
      <c r="K493" s="67"/>
      <c r="L493" s="67"/>
      <c r="M493" s="67"/>
      <c r="N493" s="67"/>
      <c r="O493" s="67"/>
      <c r="P493" s="67"/>
      <c r="Q493" s="67"/>
      <c r="R493" s="67"/>
      <c r="S493" s="67"/>
    </row>
    <row r="494" spans="1:19" ht="12.75">
      <c r="A494" s="67"/>
      <c r="B494" s="67"/>
      <c r="C494" s="67"/>
      <c r="D494" s="67"/>
      <c r="E494" s="67"/>
      <c r="F494" s="88"/>
      <c r="G494" s="88"/>
      <c r="H494" s="67"/>
      <c r="I494" s="67"/>
      <c r="J494" s="67"/>
      <c r="K494" s="67"/>
      <c r="L494" s="67"/>
      <c r="M494" s="67"/>
      <c r="N494" s="67"/>
      <c r="O494" s="67"/>
      <c r="P494" s="67"/>
      <c r="Q494" s="67"/>
      <c r="R494" s="67"/>
      <c r="S494" s="67"/>
    </row>
    <row r="495" spans="1:19" ht="12.75">
      <c r="A495" s="67"/>
      <c r="B495" s="67"/>
      <c r="C495" s="67"/>
      <c r="D495" s="67"/>
      <c r="E495" s="67"/>
      <c r="F495" s="88"/>
      <c r="G495" s="88"/>
      <c r="H495" s="67"/>
      <c r="I495" s="67"/>
      <c r="J495" s="67"/>
      <c r="K495" s="67"/>
      <c r="L495" s="67"/>
      <c r="M495" s="67"/>
      <c r="N495" s="67"/>
      <c r="O495" s="67"/>
      <c r="P495" s="67"/>
      <c r="Q495" s="67"/>
      <c r="R495" s="67"/>
      <c r="S495" s="67"/>
    </row>
    <row r="496" spans="1:19" ht="12.75">
      <c r="A496" s="67"/>
      <c r="B496" s="67"/>
      <c r="C496" s="67"/>
      <c r="D496" s="67"/>
      <c r="E496" s="67"/>
      <c r="F496" s="88"/>
      <c r="G496" s="88"/>
      <c r="H496" s="67"/>
      <c r="I496" s="67"/>
      <c r="J496" s="67"/>
      <c r="K496" s="67"/>
      <c r="L496" s="67"/>
      <c r="M496" s="67"/>
      <c r="N496" s="67"/>
      <c r="O496" s="67"/>
      <c r="P496" s="67"/>
      <c r="Q496" s="67"/>
      <c r="R496" s="67"/>
      <c r="S496" s="67"/>
    </row>
    <row r="497" spans="1:19" ht="12.75">
      <c r="A497" s="67"/>
      <c r="B497" s="67"/>
      <c r="C497" s="67"/>
      <c r="D497" s="67"/>
      <c r="E497" s="67"/>
      <c r="F497" s="88"/>
      <c r="G497" s="88"/>
      <c r="H497" s="67"/>
      <c r="I497" s="67"/>
      <c r="J497" s="67"/>
      <c r="K497" s="67"/>
      <c r="L497" s="67"/>
      <c r="M497" s="67"/>
      <c r="N497" s="67"/>
      <c r="O497" s="67"/>
      <c r="P497" s="67"/>
      <c r="Q497" s="67"/>
      <c r="R497" s="67"/>
      <c r="S497" s="67"/>
    </row>
    <row r="498" spans="1:19" ht="12.75">
      <c r="A498" s="67"/>
      <c r="B498" s="67"/>
      <c r="C498" s="67"/>
      <c r="D498" s="67"/>
      <c r="E498" s="67"/>
      <c r="F498" s="88"/>
      <c r="G498" s="88"/>
      <c r="H498" s="67"/>
      <c r="I498" s="67"/>
      <c r="J498" s="67"/>
      <c r="K498" s="67"/>
      <c r="L498" s="67"/>
      <c r="M498" s="67"/>
      <c r="N498" s="67"/>
      <c r="O498" s="67"/>
      <c r="P498" s="67"/>
      <c r="Q498" s="67"/>
      <c r="R498" s="67"/>
      <c r="S498" s="67"/>
    </row>
    <row r="499" spans="1:19" ht="12.75">
      <c r="A499" s="67"/>
      <c r="B499" s="67"/>
      <c r="C499" s="67"/>
      <c r="D499" s="67"/>
      <c r="E499" s="67"/>
      <c r="F499" s="88"/>
      <c r="G499" s="88"/>
      <c r="H499" s="67"/>
      <c r="I499" s="67"/>
      <c r="J499" s="67"/>
      <c r="K499" s="67"/>
      <c r="L499" s="67"/>
      <c r="M499" s="67"/>
      <c r="N499" s="67"/>
      <c r="O499" s="67"/>
      <c r="P499" s="67"/>
      <c r="Q499" s="67"/>
      <c r="R499" s="67"/>
      <c r="S499" s="67"/>
    </row>
    <row r="500" spans="1:19" ht="12.75">
      <c r="A500" s="67"/>
      <c r="B500" s="67"/>
      <c r="C500" s="67"/>
      <c r="D500" s="67"/>
      <c r="E500" s="67"/>
      <c r="F500" s="88"/>
      <c r="G500" s="88"/>
      <c r="H500" s="67"/>
      <c r="I500" s="67"/>
      <c r="J500" s="67"/>
      <c r="K500" s="67"/>
      <c r="L500" s="67"/>
      <c r="M500" s="67"/>
      <c r="N500" s="67"/>
      <c r="O500" s="67"/>
      <c r="P500" s="67"/>
      <c r="Q500" s="67"/>
      <c r="R500" s="67"/>
      <c r="S500" s="67"/>
    </row>
    <row r="501" spans="1:19" ht="12.75">
      <c r="A501" s="67"/>
      <c r="B501" s="67"/>
      <c r="C501" s="67"/>
      <c r="D501" s="67"/>
      <c r="E501" s="67"/>
      <c r="F501" s="88"/>
      <c r="G501" s="88"/>
      <c r="H501" s="67"/>
      <c r="I501" s="67"/>
      <c r="J501" s="67"/>
      <c r="K501" s="67"/>
      <c r="L501" s="67"/>
      <c r="M501" s="67"/>
      <c r="N501" s="67"/>
      <c r="O501" s="67"/>
      <c r="P501" s="67"/>
      <c r="Q501" s="67"/>
      <c r="R501" s="67"/>
      <c r="S501" s="67"/>
    </row>
    <row r="502" spans="1:19" ht="12.75">
      <c r="A502" s="67"/>
      <c r="B502" s="67"/>
      <c r="C502" s="67"/>
      <c r="D502" s="67"/>
      <c r="E502" s="67"/>
      <c r="F502" s="88"/>
      <c r="G502" s="88"/>
      <c r="H502" s="67"/>
      <c r="I502" s="67"/>
      <c r="J502" s="67"/>
      <c r="K502" s="67"/>
      <c r="L502" s="67"/>
      <c r="M502" s="67"/>
      <c r="N502" s="67"/>
      <c r="O502" s="67"/>
      <c r="P502" s="67"/>
      <c r="Q502" s="67"/>
      <c r="R502" s="67"/>
      <c r="S502" s="67"/>
    </row>
    <row r="503" spans="1:19" ht="12.75">
      <c r="A503" s="67"/>
      <c r="B503" s="67"/>
      <c r="C503" s="67"/>
      <c r="D503" s="67"/>
      <c r="E503" s="67"/>
      <c r="F503" s="88"/>
      <c r="G503" s="88"/>
      <c r="H503" s="67"/>
      <c r="I503" s="67"/>
      <c r="J503" s="67"/>
      <c r="K503" s="67"/>
      <c r="L503" s="67"/>
      <c r="M503" s="67"/>
      <c r="N503" s="67"/>
      <c r="O503" s="67"/>
      <c r="P503" s="67"/>
      <c r="Q503" s="67"/>
      <c r="R503" s="67"/>
      <c r="S503" s="67"/>
    </row>
    <row r="504" spans="1:19" ht="12.75">
      <c r="A504" s="67"/>
      <c r="B504" s="67"/>
      <c r="C504" s="67"/>
      <c r="D504" s="67"/>
      <c r="E504" s="67"/>
      <c r="F504" s="88"/>
      <c r="G504" s="88"/>
      <c r="H504" s="67"/>
      <c r="I504" s="67"/>
      <c r="J504" s="67"/>
      <c r="K504" s="67"/>
      <c r="L504" s="67"/>
      <c r="M504" s="67"/>
      <c r="N504" s="67"/>
      <c r="O504" s="67"/>
      <c r="P504" s="67"/>
      <c r="Q504" s="67"/>
      <c r="R504" s="67"/>
      <c r="S504" s="67"/>
    </row>
  </sheetData>
  <mergeCells count="2">
    <mergeCell ref="B18:C18"/>
    <mergeCell ref="F3:G3"/>
  </mergeCells>
  <printOptions gridLines="1"/>
  <pageMargins left="0.75" right="0.75" top="1" bottom="1" header="0.5" footer="0.5"/>
  <pageSetup horizontalDpi="300" verticalDpi="300" orientation="portrait" r:id="rId2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Q268"/>
  <sheetViews>
    <sheetView tabSelected="1" workbookViewId="0" topLeftCell="A1">
      <selection activeCell="A1" sqref="A1"/>
    </sheetView>
  </sheetViews>
  <sheetFormatPr defaultColWidth="9.33203125" defaultRowHeight="15" customHeight="1"/>
  <cols>
    <col min="1" max="1" width="20.5" style="56" bestFit="1" customWidth="1"/>
    <col min="2" max="2" width="13.83203125" style="56" bestFit="1" customWidth="1"/>
    <col min="3" max="3" width="22.66015625" style="56" bestFit="1" customWidth="1"/>
    <col min="4" max="4" width="18.66015625" style="56" bestFit="1" customWidth="1"/>
    <col min="5" max="6" width="12.83203125" style="56" customWidth="1"/>
    <col min="7" max="7" width="16.16015625" style="56" customWidth="1"/>
    <col min="8" max="12" width="12.83203125" style="56" customWidth="1"/>
    <col min="13" max="13" width="19" style="89" customWidth="1"/>
    <col min="14" max="36" width="4.83203125" style="56" customWidth="1"/>
    <col min="37" max="41" width="4.83203125" style="90" customWidth="1"/>
    <col min="42" max="16384" width="4.83203125" style="56" customWidth="1"/>
  </cols>
  <sheetData>
    <row r="1" ht="15" customHeight="1">
      <c r="A1" s="14"/>
    </row>
    <row r="3" ht="15" customHeight="1" thickBot="1"/>
    <row r="4" spans="1:2" ht="15" customHeight="1">
      <c r="A4" s="8" t="s">
        <v>29</v>
      </c>
      <c r="B4" s="91" t="s">
        <v>30</v>
      </c>
    </row>
    <row r="5" spans="1:51" ht="15" customHeight="1">
      <c r="A5" s="8" t="s">
        <v>32</v>
      </c>
      <c r="B5" s="92">
        <v>38815</v>
      </c>
      <c r="AW5" s="8"/>
      <c r="AY5" s="8"/>
    </row>
    <row r="6" spans="1:69" ht="15" customHeight="1" thickBot="1">
      <c r="A6" s="8" t="s">
        <v>36</v>
      </c>
      <c r="B6" s="93" t="s">
        <v>0</v>
      </c>
      <c r="E6" s="90"/>
      <c r="H6" s="90"/>
      <c r="I6" s="90"/>
      <c r="AO6" s="56"/>
      <c r="AS6" s="90"/>
      <c r="AT6" s="90"/>
      <c r="AU6" s="8"/>
      <c r="AV6" s="8"/>
      <c r="AW6" s="8"/>
      <c r="AX6" s="8"/>
      <c r="AZ6" s="94"/>
      <c r="BA6" s="94"/>
      <c r="BB6" s="8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</row>
    <row r="7" spans="14:69" ht="15" customHeight="1"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O7" s="56"/>
      <c r="AS7" s="90"/>
      <c r="AT7" s="90"/>
      <c r="AU7" s="8"/>
      <c r="AV7" s="8"/>
      <c r="AW7" s="8"/>
      <c r="AX7" s="8"/>
      <c r="AZ7" s="94"/>
      <c r="BA7" s="94"/>
      <c r="BB7" s="8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</row>
    <row r="8" spans="1:69" ht="15" customHeight="1" thickBot="1">
      <c r="A8" s="56" t="s">
        <v>80</v>
      </c>
      <c r="B8" s="56" t="s">
        <v>81</v>
      </c>
      <c r="C8" s="56" t="s">
        <v>82</v>
      </c>
      <c r="D8" s="56" t="s">
        <v>83</v>
      </c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F8" s="94"/>
      <c r="AG8" s="94"/>
      <c r="AH8" s="94"/>
      <c r="AO8" s="56"/>
      <c r="AS8" s="95"/>
      <c r="AT8" s="95"/>
      <c r="AU8" s="8"/>
      <c r="AV8" s="8"/>
      <c r="AW8" s="8"/>
      <c r="AX8" s="8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8"/>
    </row>
    <row r="9" spans="1:69" ht="15" customHeight="1">
      <c r="A9" s="96">
        <v>8.9</v>
      </c>
      <c r="B9" s="97">
        <v>0.33528</v>
      </c>
      <c r="C9" s="97">
        <v>0.036576</v>
      </c>
      <c r="D9" s="98">
        <v>0.49</v>
      </c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F9" s="94"/>
      <c r="AG9" s="94"/>
      <c r="AH9" s="94"/>
      <c r="AI9" s="94"/>
      <c r="AO9" s="56"/>
      <c r="AS9" s="95"/>
      <c r="AT9" s="95"/>
      <c r="AU9" s="8"/>
      <c r="AV9" s="8"/>
      <c r="AW9" s="8"/>
      <c r="AX9" s="8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8"/>
      <c r="BP9" s="8"/>
      <c r="BQ9" s="94"/>
    </row>
    <row r="10" spans="1:69" ht="15" customHeight="1">
      <c r="A10" s="99">
        <v>8.9</v>
      </c>
      <c r="B10" s="89">
        <v>0.33528</v>
      </c>
      <c r="C10" s="89">
        <v>0.048768000000000006</v>
      </c>
      <c r="D10" s="100">
        <v>0.56</v>
      </c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F10" s="94"/>
      <c r="AG10" s="94"/>
      <c r="AH10" s="94"/>
      <c r="AI10" s="94"/>
      <c r="AO10" s="56"/>
      <c r="AS10" s="95"/>
      <c r="AT10" s="95"/>
      <c r="AU10" s="8"/>
      <c r="AV10" s="8"/>
      <c r="AW10" s="8"/>
      <c r="AX10" s="8"/>
      <c r="AY10" s="8"/>
      <c r="AZ10" s="94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</row>
    <row r="11" spans="1:69" ht="15" customHeight="1">
      <c r="A11" s="99">
        <v>8.9</v>
      </c>
      <c r="B11" s="89">
        <v>0.33528</v>
      </c>
      <c r="C11" s="89">
        <v>0.06096000000000001</v>
      </c>
      <c r="D11" s="100">
        <v>0.59</v>
      </c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F11" s="94"/>
      <c r="AG11" s="94"/>
      <c r="AH11" s="94"/>
      <c r="AI11" s="94"/>
      <c r="AO11" s="56"/>
      <c r="AS11" s="95"/>
      <c r="AT11" s="95"/>
      <c r="AU11" s="8"/>
      <c r="AV11" s="8"/>
      <c r="AW11" s="8"/>
      <c r="AX11" s="8"/>
      <c r="AZ11" s="94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</row>
    <row r="12" spans="1:69" ht="15" customHeight="1">
      <c r="A12" s="99">
        <v>8.9</v>
      </c>
      <c r="B12" s="89">
        <v>0.33528</v>
      </c>
      <c r="C12" s="89">
        <v>0.07315200000000001</v>
      </c>
      <c r="D12" s="100">
        <v>0.61</v>
      </c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F12" s="94"/>
      <c r="AG12" s="94"/>
      <c r="AH12" s="94"/>
      <c r="AI12" s="94"/>
      <c r="AN12" s="94"/>
      <c r="AO12" s="56"/>
      <c r="AS12" s="95"/>
      <c r="AT12" s="95"/>
      <c r="AU12" s="8"/>
      <c r="AV12" s="8"/>
      <c r="AW12" s="8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</row>
    <row r="13" spans="1:69" ht="15" customHeight="1">
      <c r="A13" s="99">
        <v>8.9</v>
      </c>
      <c r="B13" s="89">
        <v>0.33528</v>
      </c>
      <c r="C13" s="89">
        <v>0.08534400000000002</v>
      </c>
      <c r="D13" s="100">
        <v>0.65</v>
      </c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F13" s="94"/>
      <c r="AG13" s="94"/>
      <c r="AH13" s="94"/>
      <c r="AI13" s="94"/>
      <c r="AN13" s="94"/>
      <c r="AO13" s="56"/>
      <c r="AS13" s="95"/>
      <c r="AT13" s="95"/>
      <c r="AU13" s="8"/>
      <c r="AV13" s="8"/>
      <c r="AW13" s="8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8"/>
      <c r="BQ13" s="94"/>
    </row>
    <row r="14" spans="1:69" ht="15" customHeight="1">
      <c r="A14" s="99">
        <v>8.9</v>
      </c>
      <c r="B14" s="89">
        <v>0.33528</v>
      </c>
      <c r="C14" s="89">
        <v>0.10972800000000002</v>
      </c>
      <c r="D14" s="100">
        <v>0.68</v>
      </c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F14" s="94"/>
      <c r="AG14" s="94"/>
      <c r="AH14" s="94"/>
      <c r="AI14" s="94"/>
      <c r="AN14" s="94"/>
      <c r="AO14" s="56"/>
      <c r="AS14" s="95"/>
      <c r="AT14" s="95"/>
      <c r="AU14" s="8"/>
      <c r="AV14" s="8"/>
      <c r="AW14" s="8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</row>
    <row r="15" spans="1:69" ht="15" customHeight="1">
      <c r="A15" s="99">
        <v>8.9</v>
      </c>
      <c r="B15" s="89">
        <v>0.33528</v>
      </c>
      <c r="C15" s="89">
        <v>0.13411200000000004</v>
      </c>
      <c r="D15" s="100">
        <v>0.63</v>
      </c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F15" s="94"/>
      <c r="AG15" s="94"/>
      <c r="AH15" s="94"/>
      <c r="AI15" s="94"/>
      <c r="AN15" s="94"/>
      <c r="AO15" s="56"/>
      <c r="AS15" s="95"/>
      <c r="AT15" s="95"/>
      <c r="AU15" s="8"/>
      <c r="AV15" s="8"/>
      <c r="AW15" s="8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</row>
    <row r="16" spans="1:69" ht="15" customHeight="1">
      <c r="A16" s="99">
        <v>8.9</v>
      </c>
      <c r="B16" s="89">
        <v>0.33528</v>
      </c>
      <c r="C16" s="89">
        <v>0.15849600000000003</v>
      </c>
      <c r="D16" s="100">
        <v>0.67</v>
      </c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F16" s="94"/>
      <c r="AG16" s="94"/>
      <c r="AH16" s="94"/>
      <c r="AI16" s="94"/>
      <c r="AN16" s="94"/>
      <c r="AO16" s="56"/>
      <c r="AS16" s="95"/>
      <c r="AT16" s="95"/>
      <c r="AU16" s="8"/>
      <c r="AV16" s="8"/>
      <c r="AW16" s="8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</row>
    <row r="17" spans="1:69" ht="15" customHeight="1">
      <c r="A17" s="99">
        <v>8.9</v>
      </c>
      <c r="B17" s="89">
        <v>0.33528</v>
      </c>
      <c r="C17" s="89">
        <v>0.18288000000000001</v>
      </c>
      <c r="D17" s="100">
        <v>0.69</v>
      </c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F17" s="94"/>
      <c r="AG17" s="94"/>
      <c r="AH17" s="94"/>
      <c r="AI17" s="94"/>
      <c r="AN17" s="94"/>
      <c r="AO17" s="56"/>
      <c r="AS17" s="95"/>
      <c r="AT17" s="95"/>
      <c r="AU17" s="8"/>
      <c r="AV17" s="8"/>
      <c r="AW17" s="8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</row>
    <row r="18" spans="1:69" ht="15" customHeight="1">
      <c r="A18" s="99">
        <v>8.9</v>
      </c>
      <c r="B18" s="89">
        <v>0.33528</v>
      </c>
      <c r="C18" s="89">
        <v>0.207264</v>
      </c>
      <c r="D18" s="100">
        <v>0.72</v>
      </c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F18" s="94"/>
      <c r="AG18" s="94"/>
      <c r="AH18" s="94"/>
      <c r="AI18" s="94"/>
      <c r="AN18" s="94"/>
      <c r="AO18" s="56"/>
      <c r="AS18" s="95"/>
      <c r="AT18" s="95"/>
      <c r="AU18" s="8"/>
      <c r="AV18" s="8"/>
      <c r="AW18" s="8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</row>
    <row r="19" spans="1:69" ht="15" customHeight="1">
      <c r="A19" s="99">
        <v>8.9</v>
      </c>
      <c r="B19" s="89">
        <v>0.33528</v>
      </c>
      <c r="C19" s="89">
        <v>0.231648</v>
      </c>
      <c r="D19" s="100">
        <v>0.74</v>
      </c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F19" s="94"/>
      <c r="AG19" s="94"/>
      <c r="AH19" s="94"/>
      <c r="AI19" s="94"/>
      <c r="AN19" s="94"/>
      <c r="AO19" s="56"/>
      <c r="AS19" s="95"/>
      <c r="AT19" s="95"/>
      <c r="AU19" s="8"/>
      <c r="AV19" s="8"/>
      <c r="AW19" s="8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</row>
    <row r="20" spans="1:69" ht="15" customHeight="1">
      <c r="A20" s="99">
        <v>8.9</v>
      </c>
      <c r="B20" s="89">
        <v>0.33528</v>
      </c>
      <c r="C20" s="89">
        <v>0.256032</v>
      </c>
      <c r="D20" s="100">
        <v>0.77</v>
      </c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F20" s="94"/>
      <c r="AG20" s="94"/>
      <c r="AH20" s="94"/>
      <c r="AI20" s="94"/>
      <c r="AN20" s="94"/>
      <c r="AO20" s="56"/>
      <c r="AS20" s="95"/>
      <c r="AT20" s="95"/>
      <c r="AU20" s="8"/>
      <c r="AV20" s="8"/>
      <c r="AW20" s="8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</row>
    <row r="21" spans="1:69" ht="15" customHeight="1">
      <c r="A21" s="99">
        <v>8.9</v>
      </c>
      <c r="B21" s="89">
        <v>0.33528</v>
      </c>
      <c r="C21" s="89">
        <v>0.28041599999999994</v>
      </c>
      <c r="D21" s="100">
        <v>0.76</v>
      </c>
      <c r="G21" s="8"/>
      <c r="H21" s="8"/>
      <c r="I21" s="8"/>
      <c r="J21" s="8"/>
      <c r="K21" s="8"/>
      <c r="L21" s="101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F21" s="94"/>
      <c r="AG21" s="94"/>
      <c r="AH21" s="94"/>
      <c r="AI21" s="94"/>
      <c r="AN21" s="94"/>
      <c r="AO21" s="56"/>
      <c r="AS21" s="95"/>
      <c r="AT21" s="95"/>
      <c r="AU21" s="8"/>
      <c r="AV21" s="8"/>
      <c r="AW21" s="8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</row>
    <row r="22" spans="1:69" ht="15" customHeight="1" thickBot="1">
      <c r="A22" s="102">
        <v>8.9</v>
      </c>
      <c r="B22" s="103">
        <v>0.33528</v>
      </c>
      <c r="C22" s="103">
        <v>0.30479999999999996</v>
      </c>
      <c r="D22" s="104">
        <v>0.74</v>
      </c>
      <c r="G22" s="8"/>
      <c r="H22" s="8"/>
      <c r="I22" s="8"/>
      <c r="J22" s="8"/>
      <c r="K22" s="8"/>
      <c r="L22" s="101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F22" s="94"/>
      <c r="AG22" s="94"/>
      <c r="AH22" s="94"/>
      <c r="AI22" s="94"/>
      <c r="AN22" s="94"/>
      <c r="AO22" s="56"/>
      <c r="AS22" s="95"/>
      <c r="AT22" s="95"/>
      <c r="AU22" s="8"/>
      <c r="AV22" s="8"/>
      <c r="AW22" s="8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</row>
    <row r="23" spans="1:69" ht="15" customHeight="1">
      <c r="A23" s="96">
        <v>12.9</v>
      </c>
      <c r="B23" s="97">
        <v>0.39624000000000004</v>
      </c>
      <c r="C23" s="97">
        <v>0.08071104</v>
      </c>
      <c r="D23" s="98">
        <v>0.63</v>
      </c>
      <c r="H23" s="8"/>
      <c r="I23" s="8"/>
      <c r="J23" s="8"/>
      <c r="K23" s="8"/>
      <c r="L23" s="101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F23" s="94"/>
      <c r="AG23" s="94"/>
      <c r="AH23" s="94"/>
      <c r="AI23" s="94"/>
      <c r="AN23" s="94"/>
      <c r="AO23" s="56"/>
      <c r="AS23" s="95"/>
      <c r="AT23" s="95"/>
      <c r="AU23" s="8"/>
      <c r="AV23" s="8"/>
      <c r="AW23" s="8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</row>
    <row r="24" spans="1:69" ht="15" customHeight="1">
      <c r="A24" s="99">
        <v>12.9</v>
      </c>
      <c r="B24" s="89">
        <v>0.39624000000000004</v>
      </c>
      <c r="C24" s="89">
        <v>0.048767999999999985</v>
      </c>
      <c r="D24" s="100">
        <v>0.65</v>
      </c>
      <c r="H24" s="8"/>
      <c r="I24" s="8"/>
      <c r="J24" s="8"/>
      <c r="K24" s="8"/>
      <c r="L24" s="101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F24" s="94"/>
      <c r="AG24" s="94"/>
      <c r="AH24" s="94"/>
      <c r="AI24" s="94"/>
      <c r="AN24" s="94"/>
      <c r="AO24" s="56"/>
      <c r="AS24" s="95"/>
      <c r="AT24" s="95"/>
      <c r="AU24" s="8"/>
      <c r="AV24" s="8"/>
      <c r="AW24" s="8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</row>
    <row r="25" spans="1:69" ht="15" customHeight="1">
      <c r="A25" s="99">
        <v>12.9</v>
      </c>
      <c r="B25" s="89">
        <v>0.39624000000000004</v>
      </c>
      <c r="C25" s="89">
        <v>0.060959999999999986</v>
      </c>
      <c r="D25" s="100">
        <v>0.71</v>
      </c>
      <c r="H25" s="8"/>
      <c r="I25" s="8"/>
      <c r="J25" s="8"/>
      <c r="K25" s="8"/>
      <c r="L25" s="101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F25" s="94"/>
      <c r="AG25" s="94"/>
      <c r="AH25" s="94"/>
      <c r="AI25" s="94"/>
      <c r="AN25" s="94"/>
      <c r="AO25" s="56"/>
      <c r="AS25" s="95"/>
      <c r="AT25" s="95"/>
      <c r="AU25" s="8"/>
      <c r="AV25" s="8"/>
      <c r="AW25" s="8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</row>
    <row r="26" spans="1:69" ht="15" customHeight="1">
      <c r="A26" s="99">
        <v>12.9</v>
      </c>
      <c r="B26" s="89">
        <v>0.39624000000000004</v>
      </c>
      <c r="C26" s="89">
        <v>0.073152</v>
      </c>
      <c r="D26" s="100">
        <v>0.76</v>
      </c>
      <c r="H26" s="8"/>
      <c r="I26" s="8"/>
      <c r="J26" s="8"/>
      <c r="K26" s="8"/>
      <c r="L26" s="101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F26" s="94"/>
      <c r="AG26" s="94"/>
      <c r="AH26" s="94"/>
      <c r="AI26" s="94"/>
      <c r="AN26" s="94"/>
      <c r="AO26" s="56"/>
      <c r="AS26" s="95"/>
      <c r="AT26" s="95"/>
      <c r="AU26" s="8"/>
      <c r="AV26" s="8"/>
      <c r="AW26" s="8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</row>
    <row r="27" spans="1:69" ht="15" customHeight="1">
      <c r="A27" s="99">
        <v>12.9</v>
      </c>
      <c r="B27" s="89">
        <v>0.39624000000000004</v>
      </c>
      <c r="C27" s="89">
        <v>0.08534399999999999</v>
      </c>
      <c r="D27" s="100">
        <v>0.76</v>
      </c>
      <c r="H27" s="8"/>
      <c r="I27" s="8"/>
      <c r="J27" s="8"/>
      <c r="K27" s="8"/>
      <c r="L27" s="101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F27" s="94"/>
      <c r="AG27" s="94"/>
      <c r="AH27" s="94"/>
      <c r="AI27" s="94"/>
      <c r="AN27" s="94"/>
      <c r="AO27" s="56"/>
      <c r="AS27" s="95"/>
      <c r="AT27" s="95"/>
      <c r="AU27" s="8"/>
      <c r="AV27" s="8"/>
      <c r="AW27" s="8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</row>
    <row r="28" spans="1:69" ht="15" customHeight="1">
      <c r="A28" s="99">
        <v>12.9</v>
      </c>
      <c r="B28" s="89">
        <v>0.39624000000000004</v>
      </c>
      <c r="C28" s="89">
        <v>0.109728</v>
      </c>
      <c r="D28" s="100">
        <v>0.78</v>
      </c>
      <c r="H28" s="8"/>
      <c r="I28" s="8"/>
      <c r="J28" s="8"/>
      <c r="K28" s="8"/>
      <c r="L28" s="101"/>
      <c r="M28" s="105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F28" s="94"/>
      <c r="AG28" s="94"/>
      <c r="AH28" s="94"/>
      <c r="AI28" s="94"/>
      <c r="AN28" s="94"/>
      <c r="AO28" s="56"/>
      <c r="AS28" s="95"/>
      <c r="AT28" s="95"/>
      <c r="AU28" s="8"/>
      <c r="AV28" s="8"/>
      <c r="AW28" s="8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</row>
    <row r="29" spans="1:69" ht="15" customHeight="1">
      <c r="A29" s="99">
        <v>12.9</v>
      </c>
      <c r="B29" s="89">
        <v>0.39624000000000004</v>
      </c>
      <c r="C29" s="89">
        <v>0.134112</v>
      </c>
      <c r="D29" s="100">
        <v>0.81</v>
      </c>
      <c r="H29" s="8"/>
      <c r="I29" s="8"/>
      <c r="J29" s="8"/>
      <c r="K29" s="8"/>
      <c r="L29" s="101"/>
      <c r="M29" s="105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F29" s="94"/>
      <c r="AG29" s="94"/>
      <c r="AH29" s="94"/>
      <c r="AI29" s="94"/>
      <c r="AN29" s="94"/>
      <c r="AO29" s="56"/>
      <c r="AS29" s="95"/>
      <c r="AT29" s="95"/>
      <c r="AU29" s="8"/>
      <c r="AV29" s="8"/>
      <c r="AW29" s="8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</row>
    <row r="30" spans="1:69" ht="15" customHeight="1">
      <c r="A30" s="99">
        <v>12.9</v>
      </c>
      <c r="B30" s="89">
        <v>0.39624000000000004</v>
      </c>
      <c r="C30" s="89">
        <v>0.15849600000000003</v>
      </c>
      <c r="D30" s="100">
        <v>0.82</v>
      </c>
      <c r="H30" s="8"/>
      <c r="I30" s="8"/>
      <c r="J30" s="8"/>
      <c r="K30" s="8"/>
      <c r="L30" s="101"/>
      <c r="M30" s="105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F30" s="94"/>
      <c r="AG30" s="94"/>
      <c r="AH30" s="94"/>
      <c r="AI30" s="94"/>
      <c r="AN30" s="94"/>
      <c r="AO30" s="56"/>
      <c r="AS30" s="95"/>
      <c r="AT30" s="95"/>
      <c r="AU30" s="8"/>
      <c r="AV30" s="8"/>
      <c r="AW30" s="8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</row>
    <row r="31" spans="1:69" ht="15" customHeight="1">
      <c r="A31" s="99">
        <v>12.9</v>
      </c>
      <c r="B31" s="89">
        <v>0.39624000000000004</v>
      </c>
      <c r="C31" s="89">
        <v>0.18288000000000001</v>
      </c>
      <c r="D31" s="100">
        <v>0.85</v>
      </c>
      <c r="G31" s="8"/>
      <c r="H31" s="8"/>
      <c r="I31" s="8"/>
      <c r="J31" s="8"/>
      <c r="K31" s="8"/>
      <c r="L31" s="101"/>
      <c r="M31" s="105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F31" s="94"/>
      <c r="AG31" s="94"/>
      <c r="AH31" s="94"/>
      <c r="AI31" s="94"/>
      <c r="AN31" s="94"/>
      <c r="AO31" s="56"/>
      <c r="AS31" s="95"/>
      <c r="AT31" s="95"/>
      <c r="AU31" s="8"/>
      <c r="AV31" s="8"/>
      <c r="AW31" s="8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</row>
    <row r="32" spans="1:69" ht="15" customHeight="1">
      <c r="A32" s="99">
        <v>12.9</v>
      </c>
      <c r="B32" s="89">
        <v>0.39624000000000004</v>
      </c>
      <c r="C32" s="89">
        <v>0.207264</v>
      </c>
      <c r="D32" s="100">
        <v>0.88</v>
      </c>
      <c r="G32" s="8"/>
      <c r="H32" s="8"/>
      <c r="I32" s="8"/>
      <c r="J32" s="8"/>
      <c r="K32" s="8"/>
      <c r="L32" s="101"/>
      <c r="M32" s="105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F32" s="94"/>
      <c r="AG32" s="94"/>
      <c r="AH32" s="94"/>
      <c r="AI32" s="94"/>
      <c r="AN32" s="94"/>
      <c r="AO32" s="56"/>
      <c r="AS32" s="95"/>
      <c r="AT32" s="95"/>
      <c r="AU32" s="8"/>
      <c r="AV32" s="8"/>
      <c r="AW32" s="8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</row>
    <row r="33" spans="1:69" ht="15" customHeight="1">
      <c r="A33" s="99">
        <v>12.9</v>
      </c>
      <c r="B33" s="89">
        <v>0.39624000000000004</v>
      </c>
      <c r="C33" s="89">
        <v>0.231648</v>
      </c>
      <c r="D33" s="100">
        <v>0.86</v>
      </c>
      <c r="G33" s="8"/>
      <c r="H33" s="8"/>
      <c r="I33" s="8"/>
      <c r="J33" s="8"/>
      <c r="K33" s="8"/>
      <c r="L33" s="101"/>
      <c r="M33" s="105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F33" s="94"/>
      <c r="AG33" s="94"/>
      <c r="AH33" s="94"/>
      <c r="AI33" s="94"/>
      <c r="AN33" s="94"/>
      <c r="AO33" s="56"/>
      <c r="AS33" s="95"/>
      <c r="AT33" s="95"/>
      <c r="AU33" s="8"/>
      <c r="AV33" s="8"/>
      <c r="AW33" s="8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</row>
    <row r="34" spans="1:69" ht="15" customHeight="1">
      <c r="A34" s="99">
        <v>12.9</v>
      </c>
      <c r="B34" s="89">
        <v>0.39624000000000004</v>
      </c>
      <c r="C34" s="89">
        <v>0.256032</v>
      </c>
      <c r="D34" s="100">
        <v>0.88</v>
      </c>
      <c r="G34" s="8"/>
      <c r="H34" s="8"/>
      <c r="I34" s="8"/>
      <c r="J34" s="8"/>
      <c r="K34" s="8"/>
      <c r="L34" s="101"/>
      <c r="M34" s="105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F34" s="94"/>
      <c r="AG34" s="94"/>
      <c r="AH34" s="94"/>
      <c r="AI34" s="94"/>
      <c r="AN34" s="94"/>
      <c r="AO34" s="56"/>
      <c r="AS34" s="95"/>
      <c r="AT34" s="95"/>
      <c r="AU34" s="8"/>
      <c r="AV34" s="8"/>
      <c r="AW34" s="8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</row>
    <row r="35" spans="1:69" ht="15" customHeight="1">
      <c r="A35" s="99">
        <v>12.9</v>
      </c>
      <c r="B35" s="89">
        <v>0.39624000000000004</v>
      </c>
      <c r="C35" s="89">
        <v>0.28041599999999994</v>
      </c>
      <c r="D35" s="100">
        <v>0.84</v>
      </c>
      <c r="G35" s="8"/>
      <c r="H35" s="8"/>
      <c r="I35" s="8"/>
      <c r="J35" s="8"/>
      <c r="K35" s="8"/>
      <c r="L35" s="101"/>
      <c r="M35" s="105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F35" s="94"/>
      <c r="AG35" s="94"/>
      <c r="AH35" s="94"/>
      <c r="AI35" s="94"/>
      <c r="AN35" s="94"/>
      <c r="AO35" s="56"/>
      <c r="AS35" s="95"/>
      <c r="AT35" s="95"/>
      <c r="AU35" s="8"/>
      <c r="AV35" s="8"/>
      <c r="AW35" s="8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  <c r="BM35" s="94"/>
      <c r="BN35" s="94"/>
      <c r="BO35" s="94"/>
      <c r="BP35" s="94"/>
      <c r="BQ35" s="94"/>
    </row>
    <row r="36" spans="1:69" ht="15" customHeight="1">
      <c r="A36" s="99">
        <v>12.9</v>
      </c>
      <c r="B36" s="89">
        <v>0.39624000000000004</v>
      </c>
      <c r="C36" s="89">
        <v>0.30479999999999996</v>
      </c>
      <c r="D36" s="100">
        <v>0.87</v>
      </c>
      <c r="G36" s="8"/>
      <c r="H36" s="8"/>
      <c r="I36" s="8"/>
      <c r="J36" s="8"/>
      <c r="K36" s="8"/>
      <c r="L36" s="101"/>
      <c r="M36" s="105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F36" s="94"/>
      <c r="AG36" s="94"/>
      <c r="AH36" s="94"/>
      <c r="AI36" s="94"/>
      <c r="AN36" s="94"/>
      <c r="AO36" s="56"/>
      <c r="AS36" s="95"/>
      <c r="AT36" s="95"/>
      <c r="AU36" s="8"/>
      <c r="AV36" s="8"/>
      <c r="AW36" s="8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94"/>
    </row>
    <row r="37" spans="1:69" ht="15" customHeight="1">
      <c r="A37" s="99">
        <v>12.9</v>
      </c>
      <c r="B37" s="89">
        <v>0.39624000000000004</v>
      </c>
      <c r="C37" s="89">
        <v>0.329184</v>
      </c>
      <c r="D37" s="100">
        <v>0.88</v>
      </c>
      <c r="G37" s="8"/>
      <c r="H37" s="8"/>
      <c r="I37" s="8"/>
      <c r="J37" s="8"/>
      <c r="K37" s="8"/>
      <c r="L37" s="101"/>
      <c r="M37" s="105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F37" s="94"/>
      <c r="AG37" s="94"/>
      <c r="AH37" s="94"/>
      <c r="AI37" s="94"/>
      <c r="AN37" s="94"/>
      <c r="AO37" s="56"/>
      <c r="AS37" s="95"/>
      <c r="AT37" s="95"/>
      <c r="AU37" s="8"/>
      <c r="AV37" s="8"/>
      <c r="AW37" s="8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4"/>
      <c r="BL37" s="94"/>
      <c r="BM37" s="94"/>
      <c r="BN37" s="94"/>
      <c r="BO37" s="94"/>
      <c r="BP37" s="94"/>
      <c r="BQ37" s="94"/>
    </row>
    <row r="38" spans="1:69" ht="15" customHeight="1" thickBot="1">
      <c r="A38" s="102">
        <v>12.9</v>
      </c>
      <c r="B38" s="103">
        <v>0.39624000000000004</v>
      </c>
      <c r="C38" s="103">
        <v>0.353568</v>
      </c>
      <c r="D38" s="104">
        <v>0.88</v>
      </c>
      <c r="G38" s="8"/>
      <c r="H38" s="8"/>
      <c r="I38" s="8"/>
      <c r="J38" s="8"/>
      <c r="K38" s="8"/>
      <c r="L38" s="101"/>
      <c r="M38" s="105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F38" s="94"/>
      <c r="AG38" s="94"/>
      <c r="AH38" s="94"/>
      <c r="AI38" s="94"/>
      <c r="AN38" s="94"/>
      <c r="AO38" s="56"/>
      <c r="AS38" s="95"/>
      <c r="AT38" s="95"/>
      <c r="AU38" s="8"/>
      <c r="AV38" s="8"/>
      <c r="AW38" s="8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94"/>
      <c r="BP38" s="94"/>
      <c r="BQ38" s="94"/>
    </row>
    <row r="39" spans="14:69" ht="15" customHeight="1"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F39" s="94"/>
      <c r="AG39" s="94"/>
      <c r="AH39" s="94"/>
      <c r="AI39" s="94"/>
      <c r="AN39" s="94"/>
      <c r="AO39" s="56"/>
      <c r="AS39" s="95"/>
      <c r="AT39" s="95"/>
      <c r="AU39" s="8"/>
      <c r="AV39" s="8"/>
      <c r="AW39" s="8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4"/>
      <c r="BM39" s="94"/>
      <c r="BN39" s="94"/>
      <c r="BO39" s="94"/>
      <c r="BP39" s="94"/>
      <c r="BQ39" s="94"/>
    </row>
    <row r="40" spans="1:69" ht="15" customHeight="1">
      <c r="A40" s="106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F40" s="94"/>
      <c r="AG40" s="94"/>
      <c r="AH40" s="94"/>
      <c r="AI40" s="94"/>
      <c r="AN40" s="94"/>
      <c r="AO40" s="56"/>
      <c r="AS40" s="95"/>
      <c r="AT40" s="95"/>
      <c r="AU40" s="8"/>
      <c r="AV40" s="8"/>
      <c r="AW40" s="8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94"/>
      <c r="BQ40" s="94"/>
    </row>
    <row r="41" spans="14:69" ht="15" customHeight="1"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F41" s="94"/>
      <c r="AG41" s="94"/>
      <c r="AH41" s="94"/>
      <c r="AI41" s="94"/>
      <c r="AN41" s="94"/>
      <c r="AO41" s="56"/>
      <c r="AS41" s="95"/>
      <c r="AT41" s="95"/>
      <c r="AU41" s="8"/>
      <c r="AV41" s="8"/>
      <c r="AW41" s="8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94"/>
      <c r="BQ41" s="94"/>
    </row>
    <row r="42" spans="35:69" ht="15" customHeight="1">
      <c r="AI42" s="94"/>
      <c r="AN42" s="94"/>
      <c r="AO42" s="56"/>
      <c r="AS42" s="95"/>
      <c r="AT42" s="95"/>
      <c r="AU42" s="8"/>
      <c r="AV42" s="8"/>
      <c r="AW42" s="8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4"/>
      <c r="BK42" s="94"/>
      <c r="BL42" s="94"/>
      <c r="BM42" s="94"/>
      <c r="BN42" s="94"/>
      <c r="BO42" s="94"/>
      <c r="BP42" s="94"/>
      <c r="BQ42" s="94"/>
    </row>
    <row r="43" spans="35:69" ht="15" customHeight="1">
      <c r="AI43" s="94"/>
      <c r="AN43" s="94"/>
      <c r="AO43" s="56"/>
      <c r="AS43" s="95"/>
      <c r="AT43" s="95"/>
      <c r="AU43" s="8"/>
      <c r="AV43" s="8"/>
      <c r="AW43" s="8"/>
      <c r="AZ43" s="94"/>
      <c r="BA43" s="94"/>
      <c r="BB43" s="94"/>
      <c r="BC43" s="94"/>
      <c r="BD43" s="94"/>
      <c r="BE43" s="94"/>
      <c r="BF43" s="94"/>
      <c r="BG43" s="94"/>
      <c r="BH43" s="94"/>
      <c r="BI43" s="94"/>
      <c r="BJ43" s="94"/>
      <c r="BK43" s="94"/>
      <c r="BL43" s="94"/>
      <c r="BM43" s="94"/>
      <c r="BN43" s="94"/>
      <c r="BO43" s="94"/>
      <c r="BP43" s="94"/>
      <c r="BQ43" s="94"/>
    </row>
    <row r="44" spans="32:52" ht="15" customHeight="1">
      <c r="AF44" s="94"/>
      <c r="AG44" s="94"/>
      <c r="AH44" s="94"/>
      <c r="AI44" s="94"/>
      <c r="AN44" s="94"/>
      <c r="AO44" s="56"/>
      <c r="AS44" s="95"/>
      <c r="AT44" s="95"/>
      <c r="AU44" s="8"/>
      <c r="AV44" s="8"/>
      <c r="AW44" s="8"/>
      <c r="AX44" s="8"/>
      <c r="AZ44" s="94"/>
    </row>
    <row r="45" spans="40:69" ht="15" customHeight="1">
      <c r="AN45" s="94"/>
      <c r="AO45" s="56"/>
      <c r="AS45" s="95"/>
      <c r="AT45" s="95"/>
      <c r="AY45" s="8"/>
      <c r="AZ45" s="8"/>
      <c r="BA45" s="94"/>
      <c r="BB45" s="94"/>
      <c r="BC45" s="94"/>
      <c r="BD45" s="94"/>
      <c r="BE45" s="94"/>
      <c r="BF45" s="94"/>
      <c r="BG45" s="94"/>
      <c r="BH45" s="94"/>
      <c r="BI45" s="94"/>
      <c r="BJ45" s="94"/>
      <c r="BK45" s="94"/>
      <c r="BL45" s="94"/>
      <c r="BM45" s="94"/>
      <c r="BN45" s="94"/>
      <c r="BO45" s="94"/>
      <c r="BP45" s="94"/>
      <c r="BQ45" s="94"/>
    </row>
    <row r="46" spans="38:55" ht="15" customHeight="1">
      <c r="AL46" s="95"/>
      <c r="AN46" s="94"/>
      <c r="AO46" s="56"/>
      <c r="AS46" s="95"/>
      <c r="AT46" s="95"/>
      <c r="AU46" s="89"/>
      <c r="AV46" s="89"/>
      <c r="AW46" s="89"/>
      <c r="AX46" s="89"/>
      <c r="AY46" s="89"/>
      <c r="AZ46" s="89"/>
      <c r="BA46" s="89"/>
      <c r="BB46" s="89"/>
      <c r="BC46" s="89"/>
    </row>
    <row r="47" spans="40:46" ht="15" customHeight="1">
      <c r="AN47" s="94"/>
      <c r="AO47" s="56"/>
      <c r="AS47" s="95"/>
      <c r="AT47" s="95"/>
    </row>
    <row r="48" spans="40:46" ht="15" customHeight="1">
      <c r="AN48" s="94"/>
      <c r="AO48" s="56"/>
      <c r="AS48" s="95"/>
      <c r="AT48" s="95"/>
    </row>
    <row r="49" spans="40:46" ht="15" customHeight="1">
      <c r="AN49" s="94"/>
      <c r="AO49" s="56"/>
      <c r="AS49" s="95"/>
      <c r="AT49" s="95"/>
    </row>
    <row r="50" spans="40:46" ht="15" customHeight="1">
      <c r="AN50" s="94"/>
      <c r="AO50" s="56"/>
      <c r="AS50" s="95"/>
      <c r="AT50" s="95"/>
    </row>
    <row r="51" spans="40:46" ht="15" customHeight="1">
      <c r="AN51" s="94"/>
      <c r="AO51" s="56"/>
      <c r="AS51" s="95"/>
      <c r="AT51" s="95"/>
    </row>
    <row r="52" spans="40:46" ht="15" customHeight="1">
      <c r="AN52" s="94"/>
      <c r="AO52" s="56"/>
      <c r="AS52" s="95"/>
      <c r="AT52" s="95"/>
    </row>
    <row r="53" spans="40:46" ht="15" customHeight="1">
      <c r="AN53" s="94"/>
      <c r="AO53" s="56"/>
      <c r="AS53" s="95"/>
      <c r="AT53" s="95"/>
    </row>
    <row r="54" spans="40:46" ht="15" customHeight="1">
      <c r="AN54" s="94"/>
      <c r="AO54" s="56"/>
      <c r="AS54" s="95"/>
      <c r="AT54" s="95"/>
    </row>
    <row r="55" spans="40:46" ht="15" customHeight="1">
      <c r="AN55" s="94"/>
      <c r="AO55" s="56"/>
      <c r="AS55" s="95"/>
      <c r="AT55" s="95"/>
    </row>
    <row r="56" spans="40:46" ht="15" customHeight="1">
      <c r="AN56" s="94"/>
      <c r="AO56" s="56"/>
      <c r="AS56" s="95"/>
      <c r="AT56" s="95"/>
    </row>
    <row r="57" spans="1:46" ht="15" customHeight="1">
      <c r="A57" s="106"/>
      <c r="B57" s="106"/>
      <c r="AN57" s="94"/>
      <c r="AO57" s="56"/>
      <c r="AS57" s="95"/>
      <c r="AT57" s="95"/>
    </row>
    <row r="58" spans="40:46" ht="15" customHeight="1">
      <c r="AN58" s="94"/>
      <c r="AO58" s="56"/>
      <c r="AS58" s="95"/>
      <c r="AT58" s="95"/>
    </row>
    <row r="59" spans="40:46" ht="15" customHeight="1">
      <c r="AN59" s="94"/>
      <c r="AO59" s="56"/>
      <c r="AS59" s="95"/>
      <c r="AT59" s="95"/>
    </row>
    <row r="60" spans="40:46" ht="15" customHeight="1">
      <c r="AN60" s="94"/>
      <c r="AO60" s="56"/>
      <c r="AS60" s="95"/>
      <c r="AT60" s="95"/>
    </row>
    <row r="61" spans="40:46" ht="15" customHeight="1">
      <c r="AN61" s="94"/>
      <c r="AO61" s="56"/>
      <c r="AS61" s="95"/>
      <c r="AT61" s="95"/>
    </row>
    <row r="62" spans="40:46" ht="15" customHeight="1">
      <c r="AN62" s="94"/>
      <c r="AO62" s="56"/>
      <c r="AS62" s="95"/>
      <c r="AT62" s="95"/>
    </row>
    <row r="63" spans="40:46" ht="15" customHeight="1">
      <c r="AN63" s="94"/>
      <c r="AO63" s="56"/>
      <c r="AS63" s="95"/>
      <c r="AT63" s="95"/>
    </row>
    <row r="64" spans="40:46" ht="15" customHeight="1">
      <c r="AN64" s="94"/>
      <c r="AO64" s="56"/>
      <c r="AS64" s="95"/>
      <c r="AT64" s="95"/>
    </row>
    <row r="65" spans="40:46" ht="15" customHeight="1">
      <c r="AN65" s="94"/>
      <c r="AO65" s="56"/>
      <c r="AS65" s="95"/>
      <c r="AT65" s="95"/>
    </row>
    <row r="66" spans="40:46" ht="15" customHeight="1">
      <c r="AN66" s="94"/>
      <c r="AO66" s="56"/>
      <c r="AS66" s="95"/>
      <c r="AT66" s="95"/>
    </row>
    <row r="67" spans="40:46" ht="15" customHeight="1">
      <c r="AN67" s="94"/>
      <c r="AO67" s="56"/>
      <c r="AS67" s="95"/>
      <c r="AT67" s="95"/>
    </row>
    <row r="68" spans="40:46" ht="15" customHeight="1">
      <c r="AN68" s="94"/>
      <c r="AO68" s="56"/>
      <c r="AS68" s="95"/>
      <c r="AT68" s="95"/>
    </row>
    <row r="69" spans="40:46" ht="15" customHeight="1">
      <c r="AN69" s="94"/>
      <c r="AO69" s="56"/>
      <c r="AS69" s="95"/>
      <c r="AT69" s="95"/>
    </row>
    <row r="70" spans="40:46" ht="15" customHeight="1">
      <c r="AN70" s="94"/>
      <c r="AO70" s="56"/>
      <c r="AS70" s="95"/>
      <c r="AT70" s="95"/>
    </row>
    <row r="71" spans="40:46" ht="15" customHeight="1">
      <c r="AN71" s="94"/>
      <c r="AO71" s="56"/>
      <c r="AS71" s="95"/>
      <c r="AT71" s="95"/>
    </row>
    <row r="72" spans="40:46" ht="15" customHeight="1">
      <c r="AN72" s="94"/>
      <c r="AO72" s="56"/>
      <c r="AS72" s="95"/>
      <c r="AT72" s="95"/>
    </row>
    <row r="73" spans="40:46" ht="15" customHeight="1">
      <c r="AN73" s="94"/>
      <c r="AO73" s="56"/>
      <c r="AS73" s="95"/>
      <c r="AT73" s="95"/>
    </row>
    <row r="74" spans="40:46" ht="15" customHeight="1">
      <c r="AN74" s="94"/>
      <c r="AO74" s="56"/>
      <c r="AS74" s="95"/>
      <c r="AT74" s="95"/>
    </row>
    <row r="75" spans="40:46" ht="15" customHeight="1">
      <c r="AN75" s="94"/>
      <c r="AO75" s="56"/>
      <c r="AS75" s="95"/>
      <c r="AT75" s="95"/>
    </row>
    <row r="76" spans="40:46" ht="15" customHeight="1">
      <c r="AN76" s="94"/>
      <c r="AO76" s="56"/>
      <c r="AS76" s="95"/>
      <c r="AT76" s="95"/>
    </row>
    <row r="77" spans="40:46" ht="15" customHeight="1">
      <c r="AN77" s="94"/>
      <c r="AO77" s="56"/>
      <c r="AS77" s="95"/>
      <c r="AT77" s="95"/>
    </row>
    <row r="78" spans="40:46" ht="15" customHeight="1">
      <c r="AN78" s="94"/>
      <c r="AO78" s="56"/>
      <c r="AS78" s="95"/>
      <c r="AT78" s="95"/>
    </row>
    <row r="79" spans="40:46" ht="15" customHeight="1">
      <c r="AN79" s="56"/>
      <c r="AO79" s="56"/>
      <c r="AS79" s="95"/>
      <c r="AT79" s="95"/>
    </row>
    <row r="80" spans="40:46" ht="15" customHeight="1">
      <c r="AN80" s="94"/>
      <c r="AO80" s="56"/>
      <c r="AS80" s="95"/>
      <c r="AT80" s="95"/>
    </row>
    <row r="81" spans="40:46" ht="15" customHeight="1">
      <c r="AN81" s="94"/>
      <c r="AO81" s="56"/>
      <c r="AS81" s="95"/>
      <c r="AT81" s="95"/>
    </row>
    <row r="82" spans="40:46" ht="15" customHeight="1">
      <c r="AN82" s="94"/>
      <c r="AO82" s="56"/>
      <c r="AS82" s="95"/>
      <c r="AT82" s="95"/>
    </row>
    <row r="83" spans="41:46" ht="15" customHeight="1">
      <c r="AO83" s="56"/>
      <c r="AS83" s="95"/>
      <c r="AT83" s="95"/>
    </row>
    <row r="84" spans="8:46" ht="15" customHeight="1">
      <c r="H84" s="90"/>
      <c r="I84" s="90"/>
      <c r="AO84" s="56"/>
      <c r="AS84" s="90"/>
      <c r="AT84" s="95"/>
    </row>
    <row r="85" spans="41:46" ht="15" customHeight="1">
      <c r="AO85" s="56"/>
      <c r="AS85" s="90"/>
      <c r="AT85" s="95"/>
    </row>
    <row r="86" spans="36:44" ht="15" customHeight="1">
      <c r="AJ86" s="90"/>
      <c r="AM86" s="56"/>
      <c r="AN86" s="56"/>
      <c r="AO86" s="56"/>
      <c r="AQ86" s="90"/>
      <c r="AR86" s="95"/>
    </row>
    <row r="87" spans="36:44" ht="15" customHeight="1">
      <c r="AJ87" s="90"/>
      <c r="AM87" s="56"/>
      <c r="AN87" s="56"/>
      <c r="AO87" s="56"/>
      <c r="AQ87" s="90"/>
      <c r="AR87" s="95"/>
    </row>
    <row r="88" spans="36:44" ht="15" customHeight="1">
      <c r="AJ88" s="90"/>
      <c r="AM88" s="56"/>
      <c r="AN88" s="56"/>
      <c r="AO88" s="56"/>
      <c r="AQ88" s="90"/>
      <c r="AR88" s="95"/>
    </row>
    <row r="89" spans="36:44" ht="15" customHeight="1">
      <c r="AJ89" s="90"/>
      <c r="AM89" s="56"/>
      <c r="AN89" s="56"/>
      <c r="AO89" s="56"/>
      <c r="AQ89" s="90"/>
      <c r="AR89" s="95"/>
    </row>
    <row r="90" spans="36:44" ht="15" customHeight="1">
      <c r="AJ90" s="90"/>
      <c r="AM90" s="56"/>
      <c r="AN90" s="56"/>
      <c r="AO90" s="56"/>
      <c r="AQ90" s="90"/>
      <c r="AR90" s="95"/>
    </row>
    <row r="91" spans="40:42" ht="15" customHeight="1">
      <c r="AN91" s="56"/>
      <c r="AO91" s="56"/>
      <c r="AP91" s="90"/>
    </row>
    <row r="92" spans="40:42" ht="15" customHeight="1">
      <c r="AN92" s="56"/>
      <c r="AO92" s="56"/>
      <c r="AP92" s="90"/>
    </row>
    <row r="93" spans="37:41" ht="15" customHeight="1">
      <c r="AK93" s="56"/>
      <c r="AL93" s="56"/>
      <c r="AN93" s="56"/>
      <c r="AO93" s="56"/>
    </row>
    <row r="94" spans="5:46" ht="15" customHeight="1">
      <c r="E94" s="90"/>
      <c r="AE94" s="8"/>
      <c r="AK94" s="56"/>
      <c r="AO94" s="56"/>
      <c r="AS94" s="90"/>
      <c r="AT94" s="90"/>
    </row>
    <row r="95" spans="31:46" ht="15" customHeight="1">
      <c r="AE95" s="8"/>
      <c r="AK95" s="56"/>
      <c r="AO95" s="56"/>
      <c r="AS95" s="90"/>
      <c r="AT95" s="90"/>
    </row>
    <row r="96" spans="28:46" ht="15" customHeight="1">
      <c r="AB96" s="94"/>
      <c r="AE96" s="8"/>
      <c r="AK96" s="56"/>
      <c r="AL96" s="56"/>
      <c r="AM96" s="56"/>
      <c r="AN96" s="56"/>
      <c r="AO96" s="56"/>
      <c r="AT96" s="95"/>
    </row>
    <row r="97" spans="28:46" ht="15" customHeight="1">
      <c r="AB97" s="94"/>
      <c r="AE97" s="8"/>
      <c r="AK97" s="56"/>
      <c r="AL97" s="56"/>
      <c r="AM97" s="56"/>
      <c r="AN97" s="56"/>
      <c r="AO97" s="56"/>
      <c r="AT97" s="95"/>
    </row>
    <row r="98" spans="28:46" ht="15" customHeight="1">
      <c r="AB98" s="94"/>
      <c r="AE98" s="8"/>
      <c r="AK98" s="56"/>
      <c r="AL98" s="56"/>
      <c r="AM98" s="56"/>
      <c r="AN98" s="56"/>
      <c r="AO98" s="56"/>
      <c r="AT98" s="95"/>
    </row>
    <row r="99" spans="28:46" ht="15" customHeight="1">
      <c r="AB99" s="94"/>
      <c r="AE99" s="8"/>
      <c r="AK99" s="56"/>
      <c r="AL99" s="56"/>
      <c r="AM99" s="56"/>
      <c r="AN99" s="56"/>
      <c r="AO99" s="56"/>
      <c r="AT99" s="95"/>
    </row>
    <row r="100" spans="28:46" ht="15" customHeight="1">
      <c r="AB100" s="94"/>
      <c r="AE100" s="8"/>
      <c r="AK100" s="56"/>
      <c r="AL100" s="56"/>
      <c r="AM100" s="56"/>
      <c r="AN100" s="56"/>
      <c r="AO100" s="56"/>
      <c r="AT100" s="95"/>
    </row>
    <row r="101" spans="28:46" ht="15" customHeight="1">
      <c r="AB101" s="94"/>
      <c r="AE101" s="8"/>
      <c r="AK101" s="56"/>
      <c r="AL101" s="56"/>
      <c r="AM101" s="56"/>
      <c r="AN101" s="56"/>
      <c r="AO101" s="56"/>
      <c r="AT101" s="95"/>
    </row>
    <row r="102" spans="28:46" ht="15" customHeight="1">
      <c r="AB102" s="94"/>
      <c r="AE102" s="8"/>
      <c r="AK102" s="56"/>
      <c r="AL102" s="56"/>
      <c r="AM102" s="56"/>
      <c r="AN102" s="56"/>
      <c r="AO102" s="56"/>
      <c r="AT102" s="95"/>
    </row>
    <row r="103" spans="28:46" ht="15" customHeight="1">
      <c r="AB103" s="94"/>
      <c r="AE103" s="8"/>
      <c r="AK103" s="56"/>
      <c r="AL103" s="56"/>
      <c r="AM103" s="56"/>
      <c r="AN103" s="56"/>
      <c r="AO103" s="56"/>
      <c r="AT103" s="95"/>
    </row>
    <row r="104" spans="28:46" ht="15" customHeight="1">
      <c r="AB104" s="94"/>
      <c r="AE104" s="8"/>
      <c r="AK104" s="56"/>
      <c r="AL104" s="56"/>
      <c r="AM104" s="56"/>
      <c r="AN104" s="56"/>
      <c r="AO104" s="56"/>
      <c r="AT104" s="95"/>
    </row>
    <row r="105" spans="28:46" ht="15" customHeight="1">
      <c r="AB105" s="94"/>
      <c r="AE105" s="8"/>
      <c r="AK105" s="56"/>
      <c r="AL105" s="56"/>
      <c r="AM105" s="56"/>
      <c r="AN105" s="56"/>
      <c r="AO105" s="56"/>
      <c r="AT105" s="95"/>
    </row>
    <row r="106" spans="28:46" ht="15" customHeight="1">
      <c r="AB106" s="94"/>
      <c r="AE106" s="8"/>
      <c r="AK106" s="56"/>
      <c r="AL106" s="56"/>
      <c r="AM106" s="56"/>
      <c r="AN106" s="56"/>
      <c r="AO106" s="56"/>
      <c r="AT106" s="95"/>
    </row>
    <row r="107" spans="31:46" ht="15" customHeight="1">
      <c r="AE107" s="8"/>
      <c r="AK107" s="56"/>
      <c r="AL107" s="56"/>
      <c r="AM107" s="56"/>
      <c r="AN107" s="56"/>
      <c r="AO107" s="56"/>
      <c r="AT107" s="95"/>
    </row>
    <row r="108" spans="31:46" ht="15" customHeight="1">
      <c r="AE108" s="8"/>
      <c r="AK108" s="56"/>
      <c r="AL108" s="56"/>
      <c r="AM108" s="56"/>
      <c r="AN108" s="56"/>
      <c r="AO108" s="56"/>
      <c r="AT108" s="95"/>
    </row>
    <row r="109" spans="31:46" ht="15" customHeight="1">
      <c r="AE109" s="8"/>
      <c r="AK109" s="56"/>
      <c r="AL109" s="56"/>
      <c r="AM109" s="56"/>
      <c r="AN109" s="56"/>
      <c r="AO109" s="56"/>
      <c r="AT109" s="95"/>
    </row>
    <row r="110" spans="31:46" ht="15" customHeight="1">
      <c r="AE110" s="8"/>
      <c r="AK110" s="56"/>
      <c r="AL110" s="56"/>
      <c r="AM110" s="56"/>
      <c r="AN110" s="56"/>
      <c r="AO110" s="56"/>
      <c r="AT110" s="95"/>
    </row>
    <row r="111" spans="31:46" ht="15" customHeight="1">
      <c r="AE111" s="8"/>
      <c r="AK111" s="56"/>
      <c r="AL111" s="56"/>
      <c r="AM111" s="56"/>
      <c r="AN111" s="56"/>
      <c r="AO111" s="56"/>
      <c r="AT111" s="95"/>
    </row>
    <row r="112" spans="31:46" ht="15" customHeight="1">
      <c r="AE112" s="8"/>
      <c r="AK112" s="56"/>
      <c r="AL112" s="56"/>
      <c r="AM112" s="56"/>
      <c r="AN112" s="56"/>
      <c r="AO112" s="56"/>
      <c r="AT112" s="95"/>
    </row>
    <row r="113" spans="31:46" ht="15" customHeight="1">
      <c r="AE113" s="8"/>
      <c r="AK113" s="56"/>
      <c r="AL113" s="56"/>
      <c r="AM113" s="56"/>
      <c r="AN113" s="56"/>
      <c r="AO113" s="56"/>
      <c r="AT113" s="95"/>
    </row>
    <row r="114" spans="31:46" ht="15" customHeight="1">
      <c r="AE114" s="8"/>
      <c r="AK114" s="56"/>
      <c r="AL114" s="56"/>
      <c r="AM114" s="56"/>
      <c r="AN114" s="56"/>
      <c r="AO114" s="56"/>
      <c r="AT114" s="95"/>
    </row>
    <row r="115" spans="31:46" ht="15" customHeight="1">
      <c r="AE115" s="8"/>
      <c r="AK115" s="56"/>
      <c r="AL115" s="56"/>
      <c r="AM115" s="56"/>
      <c r="AN115" s="56"/>
      <c r="AO115" s="56"/>
      <c r="AT115" s="95"/>
    </row>
    <row r="116" spans="31:46" ht="15" customHeight="1">
      <c r="AE116" s="8"/>
      <c r="AK116" s="56"/>
      <c r="AL116" s="56"/>
      <c r="AM116" s="56"/>
      <c r="AN116" s="56"/>
      <c r="AO116" s="56"/>
      <c r="AT116" s="95"/>
    </row>
    <row r="117" spans="31:46" ht="15" customHeight="1">
      <c r="AE117" s="8"/>
      <c r="AK117" s="56"/>
      <c r="AL117" s="56"/>
      <c r="AM117" s="56"/>
      <c r="AN117" s="56"/>
      <c r="AO117" s="56"/>
      <c r="AT117" s="95"/>
    </row>
    <row r="118" spans="31:46" ht="15" customHeight="1">
      <c r="AE118" s="8"/>
      <c r="AK118" s="56"/>
      <c r="AL118" s="56"/>
      <c r="AM118" s="56"/>
      <c r="AN118" s="56"/>
      <c r="AO118" s="56"/>
      <c r="AT118" s="95"/>
    </row>
    <row r="119" spans="31:46" ht="15" customHeight="1">
      <c r="AE119" s="8"/>
      <c r="AK119" s="56"/>
      <c r="AL119" s="56"/>
      <c r="AM119" s="56"/>
      <c r="AN119" s="56"/>
      <c r="AO119" s="56"/>
      <c r="AT119" s="95"/>
    </row>
    <row r="120" spans="31:46" ht="15" customHeight="1">
      <c r="AE120" s="8"/>
      <c r="AK120" s="56"/>
      <c r="AL120" s="56"/>
      <c r="AM120" s="56"/>
      <c r="AN120" s="56"/>
      <c r="AO120" s="56"/>
      <c r="AT120" s="95"/>
    </row>
    <row r="121" spans="31:46" ht="15" customHeight="1">
      <c r="AE121" s="8"/>
      <c r="AK121" s="56"/>
      <c r="AL121" s="56"/>
      <c r="AM121" s="56"/>
      <c r="AN121" s="56"/>
      <c r="AO121" s="56"/>
      <c r="AT121" s="95"/>
    </row>
    <row r="122" spans="31:46" ht="15" customHeight="1">
      <c r="AE122" s="8"/>
      <c r="AK122" s="56"/>
      <c r="AL122" s="56"/>
      <c r="AM122" s="56"/>
      <c r="AN122" s="56"/>
      <c r="AO122" s="56"/>
      <c r="AT122" s="95"/>
    </row>
    <row r="123" spans="31:46" ht="15" customHeight="1">
      <c r="AE123" s="8"/>
      <c r="AK123" s="56"/>
      <c r="AL123" s="56"/>
      <c r="AM123" s="56"/>
      <c r="AN123" s="56"/>
      <c r="AO123" s="56"/>
      <c r="AT123" s="95"/>
    </row>
    <row r="124" spans="31:46" ht="15" customHeight="1">
      <c r="AE124" s="8"/>
      <c r="AK124" s="56"/>
      <c r="AL124" s="56"/>
      <c r="AM124" s="56"/>
      <c r="AN124" s="56"/>
      <c r="AO124" s="56"/>
      <c r="AT124" s="95"/>
    </row>
    <row r="125" spans="31:46" ht="15" customHeight="1">
      <c r="AE125" s="8"/>
      <c r="AK125" s="56"/>
      <c r="AL125" s="56"/>
      <c r="AM125" s="56"/>
      <c r="AN125" s="56"/>
      <c r="AO125" s="56"/>
      <c r="AT125" s="95"/>
    </row>
    <row r="126" spans="31:46" ht="15" customHeight="1">
      <c r="AE126" s="8"/>
      <c r="AK126" s="56"/>
      <c r="AL126" s="56"/>
      <c r="AM126" s="56"/>
      <c r="AN126" s="56"/>
      <c r="AO126" s="56"/>
      <c r="AT126" s="95"/>
    </row>
    <row r="127" spans="31:46" ht="15" customHeight="1">
      <c r="AE127" s="8"/>
      <c r="AK127" s="56"/>
      <c r="AL127" s="56"/>
      <c r="AM127" s="56"/>
      <c r="AN127" s="56"/>
      <c r="AO127" s="56"/>
      <c r="AT127" s="95"/>
    </row>
    <row r="128" spans="31:46" ht="15" customHeight="1">
      <c r="AE128" s="8"/>
      <c r="AK128" s="56"/>
      <c r="AL128" s="56"/>
      <c r="AM128" s="56"/>
      <c r="AN128" s="56"/>
      <c r="AO128" s="56"/>
      <c r="AT128" s="95"/>
    </row>
    <row r="129" spans="31:46" ht="15" customHeight="1">
      <c r="AE129" s="8"/>
      <c r="AK129" s="56"/>
      <c r="AL129" s="56"/>
      <c r="AM129" s="56"/>
      <c r="AN129" s="56"/>
      <c r="AO129" s="56"/>
      <c r="AT129" s="95"/>
    </row>
    <row r="130" spans="31:46" ht="15" customHeight="1">
      <c r="AE130" s="8"/>
      <c r="AK130" s="56"/>
      <c r="AL130" s="56"/>
      <c r="AM130" s="56"/>
      <c r="AN130" s="56"/>
      <c r="AO130" s="56"/>
      <c r="AT130" s="95"/>
    </row>
    <row r="131" spans="31:46" ht="15" customHeight="1">
      <c r="AE131" s="8"/>
      <c r="AK131" s="56"/>
      <c r="AL131" s="56"/>
      <c r="AM131" s="56"/>
      <c r="AN131" s="56"/>
      <c r="AO131" s="56"/>
      <c r="AT131" s="95"/>
    </row>
    <row r="132" spans="31:46" ht="15" customHeight="1">
      <c r="AE132" s="8"/>
      <c r="AK132" s="56"/>
      <c r="AL132" s="56"/>
      <c r="AM132" s="56"/>
      <c r="AN132" s="56"/>
      <c r="AO132" s="56"/>
      <c r="AT132" s="95"/>
    </row>
    <row r="133" spans="31:46" ht="15" customHeight="1">
      <c r="AE133" s="8"/>
      <c r="AK133" s="56"/>
      <c r="AL133" s="56"/>
      <c r="AM133" s="56"/>
      <c r="AN133" s="56"/>
      <c r="AO133" s="56"/>
      <c r="AT133" s="95"/>
    </row>
    <row r="134" spans="31:46" ht="15" customHeight="1">
      <c r="AE134" s="8"/>
      <c r="AK134" s="56"/>
      <c r="AL134" s="56"/>
      <c r="AM134" s="56"/>
      <c r="AN134" s="56"/>
      <c r="AO134" s="56"/>
      <c r="AT134" s="95"/>
    </row>
    <row r="135" spans="31:46" ht="15" customHeight="1">
      <c r="AE135" s="8"/>
      <c r="AK135" s="56"/>
      <c r="AL135" s="56"/>
      <c r="AM135" s="56"/>
      <c r="AN135" s="56"/>
      <c r="AO135" s="56"/>
      <c r="AT135" s="95"/>
    </row>
    <row r="136" spans="31:46" ht="15" customHeight="1">
      <c r="AE136" s="8"/>
      <c r="AK136" s="56"/>
      <c r="AL136" s="56"/>
      <c r="AM136" s="56"/>
      <c r="AN136" s="56"/>
      <c r="AO136" s="56"/>
      <c r="AT136" s="95"/>
    </row>
    <row r="137" spans="31:46" ht="15" customHeight="1">
      <c r="AE137" s="8"/>
      <c r="AK137" s="56"/>
      <c r="AL137" s="56"/>
      <c r="AM137" s="56"/>
      <c r="AN137" s="56"/>
      <c r="AO137" s="56"/>
      <c r="AT137" s="95"/>
    </row>
    <row r="138" spans="31:46" ht="15" customHeight="1">
      <c r="AE138" s="8"/>
      <c r="AK138" s="56"/>
      <c r="AL138" s="56"/>
      <c r="AM138" s="56"/>
      <c r="AN138" s="56"/>
      <c r="AO138" s="56"/>
      <c r="AT138" s="95"/>
    </row>
    <row r="139" spans="31:46" ht="15" customHeight="1">
      <c r="AE139" s="8"/>
      <c r="AK139" s="56"/>
      <c r="AL139" s="56"/>
      <c r="AM139" s="56"/>
      <c r="AN139" s="56"/>
      <c r="AO139" s="56"/>
      <c r="AT139" s="95"/>
    </row>
    <row r="140" spans="31:46" ht="15" customHeight="1">
      <c r="AE140" s="8"/>
      <c r="AK140" s="56"/>
      <c r="AL140" s="56"/>
      <c r="AM140" s="56"/>
      <c r="AN140" s="56"/>
      <c r="AO140" s="56"/>
      <c r="AT140" s="95"/>
    </row>
    <row r="141" spans="31:46" ht="15" customHeight="1">
      <c r="AE141" s="8"/>
      <c r="AK141" s="56"/>
      <c r="AL141" s="56"/>
      <c r="AM141" s="56"/>
      <c r="AN141" s="56"/>
      <c r="AO141" s="56"/>
      <c r="AT141" s="95"/>
    </row>
    <row r="142" spans="31:46" ht="15" customHeight="1">
      <c r="AE142" s="8"/>
      <c r="AK142" s="56"/>
      <c r="AL142" s="56"/>
      <c r="AM142" s="56"/>
      <c r="AN142" s="56"/>
      <c r="AO142" s="56"/>
      <c r="AT142" s="95"/>
    </row>
    <row r="143" spans="31:46" ht="15" customHeight="1">
      <c r="AE143" s="8"/>
      <c r="AK143" s="56"/>
      <c r="AL143" s="56"/>
      <c r="AM143" s="56"/>
      <c r="AN143" s="56"/>
      <c r="AO143" s="56"/>
      <c r="AT143" s="95"/>
    </row>
    <row r="144" spans="31:46" ht="15" customHeight="1">
      <c r="AE144" s="8"/>
      <c r="AK144" s="56"/>
      <c r="AL144" s="56"/>
      <c r="AM144" s="56"/>
      <c r="AN144" s="56"/>
      <c r="AO144" s="56"/>
      <c r="AT144" s="95"/>
    </row>
    <row r="145" spans="31:46" ht="15" customHeight="1">
      <c r="AE145" s="8"/>
      <c r="AK145" s="56"/>
      <c r="AL145" s="56"/>
      <c r="AM145" s="56"/>
      <c r="AN145" s="56"/>
      <c r="AO145" s="56"/>
      <c r="AT145" s="95"/>
    </row>
    <row r="146" spans="31:46" ht="15" customHeight="1">
      <c r="AE146" s="8"/>
      <c r="AK146" s="56"/>
      <c r="AL146" s="56"/>
      <c r="AM146" s="56"/>
      <c r="AN146" s="56"/>
      <c r="AO146" s="56"/>
      <c r="AT146" s="95"/>
    </row>
    <row r="147" spans="31:46" ht="15" customHeight="1">
      <c r="AE147" s="8"/>
      <c r="AK147" s="56"/>
      <c r="AL147" s="56"/>
      <c r="AM147" s="56"/>
      <c r="AN147" s="56"/>
      <c r="AO147" s="56"/>
      <c r="AT147" s="95"/>
    </row>
    <row r="148" spans="8:46" ht="15" customHeight="1">
      <c r="H148" s="90"/>
      <c r="I148" s="90"/>
      <c r="AE148" s="8"/>
      <c r="AK148" s="56"/>
      <c r="AL148" s="56"/>
      <c r="AM148" s="56"/>
      <c r="AN148" s="56"/>
      <c r="AO148" s="56"/>
      <c r="AT148" s="95"/>
    </row>
    <row r="149" spans="31:46" ht="15" customHeight="1">
      <c r="AE149" s="8"/>
      <c r="AK149" s="56"/>
      <c r="AL149" s="56"/>
      <c r="AM149" s="56"/>
      <c r="AN149" s="56"/>
      <c r="AO149" s="56"/>
      <c r="AT149" s="95"/>
    </row>
    <row r="150" spans="31:46" ht="15" customHeight="1">
      <c r="AE150" s="8"/>
      <c r="AK150" s="56"/>
      <c r="AL150" s="56"/>
      <c r="AM150" s="56"/>
      <c r="AN150" s="56"/>
      <c r="AO150" s="56"/>
      <c r="AT150" s="95"/>
    </row>
    <row r="151" spans="31:46" ht="15" customHeight="1">
      <c r="AE151" s="8"/>
      <c r="AK151" s="56"/>
      <c r="AL151" s="56"/>
      <c r="AM151" s="56"/>
      <c r="AN151" s="56"/>
      <c r="AO151" s="56"/>
      <c r="AT151" s="95"/>
    </row>
    <row r="152" spans="31:46" ht="15" customHeight="1">
      <c r="AE152" s="8"/>
      <c r="AK152" s="56"/>
      <c r="AL152" s="56"/>
      <c r="AM152" s="56"/>
      <c r="AN152" s="56"/>
      <c r="AO152" s="56"/>
      <c r="AT152" s="95"/>
    </row>
    <row r="153" spans="31:46" ht="15" customHeight="1">
      <c r="AE153" s="8"/>
      <c r="AK153" s="56"/>
      <c r="AL153" s="56"/>
      <c r="AM153" s="56"/>
      <c r="AN153" s="56"/>
      <c r="AO153" s="56"/>
      <c r="AT153" s="95"/>
    </row>
    <row r="154" spans="40:42" ht="15" customHeight="1">
      <c r="AN154" s="56"/>
      <c r="AO154" s="56"/>
      <c r="AP154" s="90"/>
    </row>
    <row r="155" spans="40:42" ht="15" customHeight="1">
      <c r="AN155" s="56"/>
      <c r="AO155" s="56"/>
      <c r="AP155" s="90"/>
    </row>
    <row r="156" spans="40:42" ht="15" customHeight="1">
      <c r="AN156" s="56"/>
      <c r="AO156" s="56"/>
      <c r="AP156" s="90"/>
    </row>
    <row r="157" spans="40:42" ht="15" customHeight="1">
      <c r="AN157" s="56"/>
      <c r="AO157" s="56"/>
      <c r="AP157" s="90"/>
    </row>
    <row r="158" spans="5:41" ht="15" customHeight="1">
      <c r="E158" s="90"/>
      <c r="AK158" s="56"/>
      <c r="AO158" s="56"/>
    </row>
    <row r="159" spans="4:46" ht="15" customHeight="1">
      <c r="D159" s="90"/>
      <c r="E159" s="90"/>
      <c r="AK159" s="56"/>
      <c r="AO159" s="56"/>
      <c r="AS159" s="90"/>
      <c r="AT159" s="90"/>
    </row>
    <row r="160" spans="4:42" ht="15" customHeight="1">
      <c r="D160" s="90"/>
      <c r="E160" s="90"/>
      <c r="AN160" s="56"/>
      <c r="AO160" s="56"/>
      <c r="AP160" s="90"/>
    </row>
    <row r="161" spans="4:42" ht="15" customHeight="1">
      <c r="D161" s="90"/>
      <c r="E161" s="90"/>
      <c r="AN161" s="56"/>
      <c r="AO161" s="56"/>
      <c r="AP161" s="90"/>
    </row>
    <row r="162" spans="4:42" ht="15" customHeight="1">
      <c r="D162" s="90"/>
      <c r="E162" s="90"/>
      <c r="AN162" s="56"/>
      <c r="AO162" s="56"/>
      <c r="AP162" s="90"/>
    </row>
    <row r="163" spans="4:42" ht="15" customHeight="1">
      <c r="D163" s="90"/>
      <c r="E163" s="90"/>
      <c r="AN163" s="56"/>
      <c r="AO163" s="56"/>
      <c r="AP163" s="90"/>
    </row>
    <row r="164" spans="4:40" ht="15" customHeight="1">
      <c r="D164" s="90"/>
      <c r="E164" s="90"/>
      <c r="AN164" s="56"/>
    </row>
    <row r="165" spans="4:40" ht="15" customHeight="1">
      <c r="D165" s="90"/>
      <c r="E165" s="90"/>
      <c r="AN165" s="56"/>
    </row>
    <row r="166" spans="4:40" ht="15" customHeight="1">
      <c r="D166" s="90"/>
      <c r="E166" s="90"/>
      <c r="AN166" s="56"/>
    </row>
    <row r="167" spans="4:40" ht="15" customHeight="1">
      <c r="D167" s="90"/>
      <c r="E167" s="90"/>
      <c r="AN167" s="56"/>
    </row>
    <row r="168" spans="4:40" ht="15" customHeight="1">
      <c r="D168" s="90"/>
      <c r="E168" s="90"/>
      <c r="AN168" s="56"/>
    </row>
    <row r="169" spans="4:40" ht="15" customHeight="1">
      <c r="D169" s="90"/>
      <c r="E169" s="90"/>
      <c r="AN169" s="56"/>
    </row>
    <row r="170" spans="4:40" ht="15" customHeight="1">
      <c r="D170" s="90"/>
      <c r="E170" s="90"/>
      <c r="AN170" s="56"/>
    </row>
    <row r="171" spans="4:40" ht="15" customHeight="1">
      <c r="D171" s="90"/>
      <c r="E171" s="90"/>
      <c r="AN171" s="56"/>
    </row>
    <row r="172" spans="4:40" ht="15" customHeight="1">
      <c r="D172" s="90"/>
      <c r="E172" s="90"/>
      <c r="AN172" s="56"/>
    </row>
    <row r="173" spans="4:40" ht="15" customHeight="1">
      <c r="D173" s="90"/>
      <c r="E173" s="90"/>
      <c r="AN173" s="56"/>
    </row>
    <row r="174" spans="4:40" ht="15" customHeight="1">
      <c r="D174" s="90"/>
      <c r="E174" s="90"/>
      <c r="AN174" s="56"/>
    </row>
    <row r="175" spans="4:5" ht="15" customHeight="1">
      <c r="D175" s="90"/>
      <c r="E175" s="90"/>
    </row>
    <row r="176" spans="4:5" ht="15" customHeight="1">
      <c r="D176" s="90"/>
      <c r="E176" s="90"/>
    </row>
    <row r="177" spans="4:5" ht="15" customHeight="1">
      <c r="D177" s="90"/>
      <c r="E177" s="90"/>
    </row>
    <row r="178" spans="4:5" ht="15" customHeight="1">
      <c r="D178" s="90"/>
      <c r="E178" s="90"/>
    </row>
    <row r="179" spans="4:5" ht="15" customHeight="1">
      <c r="D179" s="90"/>
      <c r="E179" s="90"/>
    </row>
    <row r="180" spans="4:5" ht="15" customHeight="1">
      <c r="D180" s="90"/>
      <c r="E180" s="90"/>
    </row>
    <row r="181" spans="4:5" ht="15" customHeight="1">
      <c r="D181" s="90"/>
      <c r="E181" s="90"/>
    </row>
    <row r="182" spans="4:5" ht="15" customHeight="1">
      <c r="D182" s="90"/>
      <c r="E182" s="90"/>
    </row>
    <row r="183" spans="4:5" ht="15" customHeight="1">
      <c r="D183" s="90"/>
      <c r="E183" s="90"/>
    </row>
    <row r="184" spans="4:5" ht="15" customHeight="1">
      <c r="D184" s="90"/>
      <c r="E184" s="90"/>
    </row>
    <row r="185" spans="4:5" ht="15" customHeight="1">
      <c r="D185" s="90"/>
      <c r="E185" s="90"/>
    </row>
    <row r="186" spans="4:5" ht="15" customHeight="1">
      <c r="D186" s="90"/>
      <c r="E186" s="90"/>
    </row>
    <row r="187" spans="4:5" ht="15" customHeight="1">
      <c r="D187" s="90"/>
      <c r="E187" s="90"/>
    </row>
    <row r="188" spans="4:5" ht="15" customHeight="1">
      <c r="D188" s="90"/>
      <c r="E188" s="90"/>
    </row>
    <row r="189" spans="4:5" ht="15" customHeight="1">
      <c r="D189" s="90"/>
      <c r="E189" s="90"/>
    </row>
    <row r="190" spans="4:5" ht="15" customHeight="1">
      <c r="D190" s="90"/>
      <c r="E190" s="90"/>
    </row>
    <row r="191" spans="4:5" ht="15" customHeight="1">
      <c r="D191" s="90"/>
      <c r="E191" s="90"/>
    </row>
    <row r="192" spans="4:5" ht="15" customHeight="1">
      <c r="D192" s="90"/>
      <c r="E192" s="90"/>
    </row>
    <row r="193" spans="4:5" ht="15" customHeight="1">
      <c r="D193" s="90"/>
      <c r="E193" s="90"/>
    </row>
    <row r="194" spans="4:5" ht="15" customHeight="1">
      <c r="D194" s="90"/>
      <c r="E194" s="90"/>
    </row>
    <row r="195" spans="4:5" ht="15" customHeight="1">
      <c r="D195" s="90"/>
      <c r="E195" s="90"/>
    </row>
    <row r="196" spans="4:5" ht="15" customHeight="1">
      <c r="D196" s="90"/>
      <c r="E196" s="90"/>
    </row>
    <row r="197" spans="4:5" ht="15" customHeight="1">
      <c r="D197" s="90"/>
      <c r="E197" s="90"/>
    </row>
    <row r="198" spans="4:5" ht="15" customHeight="1">
      <c r="D198" s="90"/>
      <c r="E198" s="90"/>
    </row>
    <row r="199" spans="4:5" ht="15" customHeight="1">
      <c r="D199" s="90"/>
      <c r="E199" s="90"/>
    </row>
    <row r="200" spans="4:5" ht="15" customHeight="1">
      <c r="D200" s="90"/>
      <c r="E200" s="90"/>
    </row>
    <row r="201" spans="4:5" ht="15" customHeight="1">
      <c r="D201" s="90"/>
      <c r="E201" s="90"/>
    </row>
    <row r="202" spans="4:5" ht="15" customHeight="1">
      <c r="D202" s="90"/>
      <c r="E202" s="90"/>
    </row>
    <row r="203" spans="4:5" ht="15" customHeight="1">
      <c r="D203" s="90"/>
      <c r="E203" s="90"/>
    </row>
    <row r="204" spans="4:5" ht="15" customHeight="1">
      <c r="D204" s="90"/>
      <c r="E204" s="90"/>
    </row>
    <row r="205" spans="4:5" ht="15" customHeight="1">
      <c r="D205" s="90"/>
      <c r="E205" s="90"/>
    </row>
    <row r="206" spans="4:5" ht="15" customHeight="1">
      <c r="D206" s="90"/>
      <c r="E206" s="90"/>
    </row>
    <row r="207" spans="4:5" ht="15" customHeight="1">
      <c r="D207" s="90"/>
      <c r="E207" s="90"/>
    </row>
    <row r="208" spans="4:5" ht="15" customHeight="1">
      <c r="D208" s="90"/>
      <c r="E208" s="90"/>
    </row>
    <row r="209" spans="4:5" ht="15" customHeight="1">
      <c r="D209" s="90"/>
      <c r="E209" s="90"/>
    </row>
    <row r="210" spans="4:5" ht="15" customHeight="1">
      <c r="D210" s="90"/>
      <c r="E210" s="90"/>
    </row>
    <row r="211" spans="4:5" ht="15" customHeight="1">
      <c r="D211" s="90"/>
      <c r="E211" s="90"/>
    </row>
    <row r="212" spans="4:5" ht="15" customHeight="1">
      <c r="D212" s="90"/>
      <c r="E212" s="90"/>
    </row>
    <row r="213" spans="4:5" ht="15" customHeight="1">
      <c r="D213" s="90"/>
      <c r="E213" s="90"/>
    </row>
    <row r="214" spans="4:5" ht="15" customHeight="1">
      <c r="D214" s="90"/>
      <c r="E214" s="90"/>
    </row>
    <row r="215" spans="4:5" ht="15" customHeight="1">
      <c r="D215" s="90"/>
      <c r="E215" s="90"/>
    </row>
    <row r="216" spans="4:5" ht="15" customHeight="1">
      <c r="D216" s="90"/>
      <c r="E216" s="90"/>
    </row>
    <row r="217" spans="4:5" ht="15" customHeight="1">
      <c r="D217" s="90"/>
      <c r="E217" s="90"/>
    </row>
    <row r="218" spans="4:5" ht="15" customHeight="1">
      <c r="D218" s="90"/>
      <c r="E218" s="90"/>
    </row>
    <row r="219" spans="4:5" ht="15" customHeight="1">
      <c r="D219" s="90"/>
      <c r="E219" s="90"/>
    </row>
    <row r="220" spans="4:5" ht="15" customHeight="1">
      <c r="D220" s="90"/>
      <c r="E220" s="90"/>
    </row>
    <row r="221" spans="4:5" ht="15" customHeight="1">
      <c r="D221" s="90"/>
      <c r="E221" s="90"/>
    </row>
    <row r="222" spans="4:5" ht="15" customHeight="1">
      <c r="D222" s="90"/>
      <c r="E222" s="90"/>
    </row>
    <row r="223" spans="4:5" ht="15" customHeight="1">
      <c r="D223" s="90"/>
      <c r="E223" s="90"/>
    </row>
    <row r="224" spans="4:5" ht="15" customHeight="1">
      <c r="D224" s="90"/>
      <c r="E224" s="90"/>
    </row>
    <row r="225" spans="4:5" ht="15" customHeight="1">
      <c r="D225" s="90"/>
      <c r="E225" s="90"/>
    </row>
    <row r="226" spans="4:5" ht="15" customHeight="1">
      <c r="D226" s="90"/>
      <c r="E226" s="90"/>
    </row>
    <row r="227" spans="4:5" ht="15" customHeight="1">
      <c r="D227" s="90"/>
      <c r="E227" s="90"/>
    </row>
    <row r="228" spans="4:5" ht="15" customHeight="1">
      <c r="D228" s="90"/>
      <c r="E228" s="90"/>
    </row>
    <row r="229" spans="4:5" ht="15" customHeight="1">
      <c r="D229" s="90"/>
      <c r="E229" s="90"/>
    </row>
    <row r="230" spans="4:5" ht="15" customHeight="1">
      <c r="D230" s="90"/>
      <c r="E230" s="90"/>
    </row>
    <row r="231" spans="4:5" ht="15" customHeight="1">
      <c r="D231" s="90"/>
      <c r="E231" s="90"/>
    </row>
    <row r="232" spans="4:5" ht="15" customHeight="1">
      <c r="D232" s="90"/>
      <c r="E232" s="90"/>
    </row>
    <row r="233" spans="4:5" ht="15" customHeight="1">
      <c r="D233" s="90"/>
      <c r="E233" s="90"/>
    </row>
    <row r="234" spans="4:5" ht="15" customHeight="1">
      <c r="D234" s="90"/>
      <c r="E234" s="90"/>
    </row>
    <row r="235" spans="4:5" ht="15" customHeight="1">
      <c r="D235" s="90"/>
      <c r="E235" s="90"/>
    </row>
    <row r="236" spans="4:5" ht="15" customHeight="1">
      <c r="D236" s="90"/>
      <c r="E236" s="90"/>
    </row>
    <row r="237" spans="4:5" ht="15" customHeight="1">
      <c r="D237" s="90"/>
      <c r="E237" s="90"/>
    </row>
    <row r="238" spans="4:5" ht="15" customHeight="1">
      <c r="D238" s="90"/>
      <c r="E238" s="90"/>
    </row>
    <row r="239" spans="4:5" ht="15" customHeight="1">
      <c r="D239" s="90"/>
      <c r="E239" s="90"/>
    </row>
    <row r="240" spans="4:5" ht="15" customHeight="1">
      <c r="D240" s="90"/>
      <c r="E240" s="90"/>
    </row>
    <row r="241" spans="4:5" ht="15" customHeight="1">
      <c r="D241" s="90"/>
      <c r="E241" s="90"/>
    </row>
    <row r="242" spans="4:5" ht="15" customHeight="1">
      <c r="D242" s="90"/>
      <c r="E242" s="90"/>
    </row>
    <row r="243" spans="4:5" ht="15" customHeight="1">
      <c r="D243" s="90"/>
      <c r="E243" s="90"/>
    </row>
    <row r="244" spans="4:5" ht="15" customHeight="1">
      <c r="D244" s="90"/>
      <c r="E244" s="90"/>
    </row>
    <row r="245" spans="4:5" ht="15" customHeight="1">
      <c r="D245" s="90"/>
      <c r="E245" s="90"/>
    </row>
    <row r="246" spans="4:5" ht="15" customHeight="1">
      <c r="D246" s="90"/>
      <c r="E246" s="90"/>
    </row>
    <row r="247" spans="4:5" ht="15" customHeight="1">
      <c r="D247" s="90"/>
      <c r="E247" s="90"/>
    </row>
    <row r="248" spans="4:5" ht="15" customHeight="1">
      <c r="D248" s="90"/>
      <c r="E248" s="90"/>
    </row>
    <row r="249" spans="4:5" ht="15" customHeight="1">
      <c r="D249" s="90"/>
      <c r="E249" s="90"/>
    </row>
    <row r="250" spans="4:5" ht="15" customHeight="1">
      <c r="D250" s="90"/>
      <c r="E250" s="90"/>
    </row>
    <row r="251" spans="4:5" ht="15" customHeight="1">
      <c r="D251" s="90"/>
      <c r="E251" s="90"/>
    </row>
    <row r="252" spans="4:5" ht="15" customHeight="1">
      <c r="D252" s="90"/>
      <c r="E252" s="90"/>
    </row>
    <row r="253" spans="4:5" ht="15" customHeight="1">
      <c r="D253" s="90"/>
      <c r="E253" s="90"/>
    </row>
    <row r="254" spans="4:5" ht="15" customHeight="1">
      <c r="D254" s="90"/>
      <c r="E254" s="90"/>
    </row>
    <row r="255" spans="4:5" ht="15" customHeight="1">
      <c r="D255" s="90"/>
      <c r="E255" s="90"/>
    </row>
    <row r="256" spans="4:5" ht="15" customHeight="1">
      <c r="D256" s="90"/>
      <c r="E256" s="90"/>
    </row>
    <row r="257" spans="4:5" ht="15" customHeight="1">
      <c r="D257" s="90"/>
      <c r="E257" s="90"/>
    </row>
    <row r="258" spans="4:5" ht="15" customHeight="1">
      <c r="D258" s="90"/>
      <c r="E258" s="90"/>
    </row>
    <row r="259" spans="4:5" ht="15" customHeight="1">
      <c r="D259" s="90"/>
      <c r="E259" s="90"/>
    </row>
    <row r="260" spans="4:5" ht="15" customHeight="1">
      <c r="D260" s="90"/>
      <c r="E260" s="90"/>
    </row>
    <row r="261" spans="4:5" ht="15" customHeight="1">
      <c r="D261" s="90"/>
      <c r="E261" s="90"/>
    </row>
    <row r="262" spans="4:5" ht="15" customHeight="1">
      <c r="D262" s="90"/>
      <c r="E262" s="90"/>
    </row>
    <row r="263" spans="4:5" ht="15" customHeight="1">
      <c r="D263" s="90"/>
      <c r="E263" s="90"/>
    </row>
    <row r="264" spans="4:5" ht="15" customHeight="1">
      <c r="D264" s="90"/>
      <c r="E264" s="90"/>
    </row>
    <row r="265" spans="4:5" ht="15" customHeight="1">
      <c r="D265" s="90"/>
      <c r="E265" s="90"/>
    </row>
    <row r="266" spans="4:5" ht="15" customHeight="1">
      <c r="D266" s="90"/>
      <c r="E266" s="90"/>
    </row>
    <row r="267" spans="4:5" ht="15" customHeight="1">
      <c r="D267" s="90"/>
      <c r="E267" s="90"/>
    </row>
    <row r="268" spans="4:5" ht="15" customHeight="1">
      <c r="D268" s="90"/>
      <c r="E268" s="90"/>
    </row>
  </sheetData>
  <printOptions/>
  <pageMargins left="0.75" right="0.75" top="1" bottom="1" header="0.5" footer="0.5"/>
  <pageSetup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7"/>
  <sheetViews>
    <sheetView workbookViewId="0" topLeftCell="A1">
      <selection activeCell="A1" sqref="A1"/>
    </sheetView>
  </sheetViews>
  <sheetFormatPr defaultColWidth="9.33203125" defaultRowHeight="12.75"/>
  <cols>
    <col min="1" max="1" width="17.83203125" style="0" customWidth="1"/>
    <col min="2" max="2" width="24.83203125" style="0" bestFit="1" customWidth="1"/>
    <col min="3" max="3" width="15.83203125" style="0" bestFit="1" customWidth="1"/>
    <col min="4" max="4" width="11.16015625" style="0" bestFit="1" customWidth="1"/>
    <col min="5" max="5" width="13.66015625" style="0" bestFit="1" customWidth="1"/>
    <col min="6" max="6" width="16" style="0" bestFit="1" customWidth="1"/>
    <col min="7" max="7" width="11.16015625" style="0" bestFit="1" customWidth="1"/>
    <col min="11" max="11" width="17.16015625" style="0" customWidth="1"/>
  </cols>
  <sheetData>
    <row r="1" spans="1:8" ht="12.75">
      <c r="A1" s="1" t="s">
        <v>0</v>
      </c>
      <c r="B1" s="2"/>
      <c r="C1" s="2"/>
      <c r="D1" s="2"/>
      <c r="E1" s="2"/>
      <c r="F1" s="2"/>
      <c r="G1" s="2"/>
      <c r="H1" s="2"/>
    </row>
    <row r="2" spans="1:8" ht="12.75">
      <c r="A2" s="3"/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/>
    </row>
    <row r="3" spans="1:8" ht="12.75">
      <c r="A3" s="3" t="s">
        <v>7</v>
      </c>
      <c r="B3" s="3">
        <v>4</v>
      </c>
      <c r="C3" s="3">
        <f>0.9</f>
        <v>0.9</v>
      </c>
      <c r="D3" s="3">
        <v>0</v>
      </c>
      <c r="E3" s="3">
        <v>0</v>
      </c>
      <c r="F3" s="3"/>
      <c r="G3" s="3">
        <v>0</v>
      </c>
      <c r="H3" s="3"/>
    </row>
    <row r="4" spans="1:8" ht="12.75">
      <c r="A4" s="3"/>
      <c r="B4" s="3">
        <v>4.9</v>
      </c>
      <c r="C4" s="3">
        <f>(B5-B3)/2</f>
        <v>0.9500000000000002</v>
      </c>
      <c r="D4" s="3">
        <v>0.09144000000000001</v>
      </c>
      <c r="E4" s="3">
        <v>0.08686800000000003</v>
      </c>
      <c r="F4" s="3">
        <v>0.35</v>
      </c>
      <c r="G4" s="3">
        <v>0.03040380000000001</v>
      </c>
      <c r="H4" s="3"/>
    </row>
    <row r="5" spans="1:8" ht="12.75">
      <c r="A5" s="3"/>
      <c r="B5" s="3">
        <v>5.9</v>
      </c>
      <c r="C5" s="3">
        <v>1</v>
      </c>
      <c r="D5" s="3">
        <v>0.16764</v>
      </c>
      <c r="E5" s="3">
        <v>0.16764</v>
      </c>
      <c r="F5" s="3">
        <v>0.6</v>
      </c>
      <c r="G5" s="3">
        <v>0.100584</v>
      </c>
      <c r="H5" s="3"/>
    </row>
    <row r="6" spans="1:8" ht="12.75">
      <c r="A6" s="3"/>
      <c r="B6" s="3">
        <v>6.9</v>
      </c>
      <c r="C6" s="3">
        <v>1</v>
      </c>
      <c r="D6" s="3">
        <v>0.19812000000000002</v>
      </c>
      <c r="E6" s="3">
        <v>0.19812000000000002</v>
      </c>
      <c r="F6" s="3">
        <v>0.68</v>
      </c>
      <c r="G6" s="3">
        <v>0.13472160000000002</v>
      </c>
      <c r="H6" s="3"/>
    </row>
    <row r="7" spans="1:8" ht="12.75">
      <c r="A7" s="4"/>
      <c r="B7" s="3">
        <v>7.9</v>
      </c>
      <c r="C7" s="4">
        <v>1</v>
      </c>
      <c r="D7" s="4">
        <v>0.27432</v>
      </c>
      <c r="E7" s="3">
        <v>0.27432</v>
      </c>
      <c r="F7" s="3">
        <v>0.63</v>
      </c>
      <c r="G7" s="3">
        <v>0.17282160000000002</v>
      </c>
      <c r="H7" s="3"/>
    </row>
    <row r="8" spans="1:8" ht="12.75">
      <c r="A8" s="3"/>
      <c r="B8" s="4">
        <v>8.9</v>
      </c>
      <c r="C8" s="3">
        <v>1</v>
      </c>
      <c r="D8" s="3">
        <v>0.33528</v>
      </c>
      <c r="E8" s="3">
        <v>0.33528</v>
      </c>
      <c r="F8" s="3">
        <v>0.64</v>
      </c>
      <c r="G8" s="3">
        <v>0.21457920000000003</v>
      </c>
      <c r="H8" s="3"/>
    </row>
    <row r="9" spans="1:8" ht="12.75">
      <c r="A9" s="3"/>
      <c r="B9" s="3">
        <v>9.9</v>
      </c>
      <c r="C9" s="3">
        <v>1</v>
      </c>
      <c r="D9" s="3">
        <v>0.32004000000000005</v>
      </c>
      <c r="E9" s="3">
        <v>0.32004000000000005</v>
      </c>
      <c r="F9" s="3">
        <v>0.64</v>
      </c>
      <c r="G9" s="3">
        <v>0.20482560000000002</v>
      </c>
      <c r="H9" s="3"/>
    </row>
    <row r="10" spans="1:8" ht="12.75">
      <c r="A10" s="3"/>
      <c r="B10" s="3">
        <v>10.9</v>
      </c>
      <c r="C10" s="3">
        <v>1</v>
      </c>
      <c r="D10" s="3">
        <v>0.45720000000000005</v>
      </c>
      <c r="E10" s="3">
        <v>0.45720000000000005</v>
      </c>
      <c r="F10" s="3">
        <v>0.72</v>
      </c>
      <c r="G10" s="3">
        <v>0.32918400000000003</v>
      </c>
      <c r="H10" s="3"/>
    </row>
    <row r="11" spans="1:8" ht="12.75">
      <c r="A11" s="3"/>
      <c r="B11" s="3">
        <v>11.9</v>
      </c>
      <c r="C11" s="3">
        <v>1</v>
      </c>
      <c r="D11" s="3">
        <v>0.45720000000000005</v>
      </c>
      <c r="E11" s="3">
        <v>0.45720000000000005</v>
      </c>
      <c r="F11" s="3">
        <v>0.7</v>
      </c>
      <c r="G11" s="3">
        <v>0.32004</v>
      </c>
      <c r="H11" s="3"/>
    </row>
    <row r="12" spans="1:8" ht="12.75">
      <c r="A12" s="3"/>
      <c r="B12" s="3">
        <v>12.9</v>
      </c>
      <c r="C12" s="3">
        <v>1</v>
      </c>
      <c r="D12" s="3">
        <v>0.39624000000000004</v>
      </c>
      <c r="E12" s="3">
        <v>0.39624000000000004</v>
      </c>
      <c r="F12" s="3">
        <v>0.81</v>
      </c>
      <c r="G12" s="3">
        <v>0.32095440000000003</v>
      </c>
      <c r="H12" s="3"/>
    </row>
    <row r="13" spans="1:8" ht="12.75">
      <c r="A13" s="3"/>
      <c r="B13" s="3">
        <v>13.9</v>
      </c>
      <c r="C13" s="3">
        <v>1.05</v>
      </c>
      <c r="D13" s="3">
        <v>0.33528</v>
      </c>
      <c r="E13" s="3">
        <v>0.35204399999999997</v>
      </c>
      <c r="F13" s="3">
        <v>0.68</v>
      </c>
      <c r="G13" s="3">
        <v>0.23938992</v>
      </c>
      <c r="H13" s="3"/>
    </row>
    <row r="14" spans="1:8" ht="12.75">
      <c r="A14" s="3" t="s">
        <v>8</v>
      </c>
      <c r="B14" s="3">
        <v>15</v>
      </c>
      <c r="C14" s="3">
        <f>B14-B13</f>
        <v>1.0999999999999996</v>
      </c>
      <c r="D14" s="3">
        <v>0</v>
      </c>
      <c r="E14" s="3">
        <v>0</v>
      </c>
      <c r="F14" s="3">
        <v>0</v>
      </c>
      <c r="G14" s="3">
        <v>0</v>
      </c>
      <c r="H14" s="3"/>
    </row>
    <row r="15" spans="1:8" ht="12.75">
      <c r="A15" s="3"/>
      <c r="B15" s="3"/>
      <c r="C15" s="3"/>
      <c r="D15" s="3"/>
      <c r="E15" s="3"/>
      <c r="F15" s="3" t="s">
        <v>9</v>
      </c>
      <c r="G15" s="3">
        <v>2.06750412</v>
      </c>
      <c r="H15" s="3"/>
    </row>
    <row r="16" spans="1:8" ht="12.75">
      <c r="A16" s="3"/>
      <c r="B16" s="3"/>
      <c r="C16" s="3"/>
      <c r="D16" s="3"/>
      <c r="E16" s="3"/>
      <c r="F16" s="3"/>
      <c r="G16" s="3"/>
      <c r="H16" s="3"/>
    </row>
    <row r="17" spans="1:8" ht="12.75">
      <c r="A17" s="3"/>
      <c r="B17" s="3" t="s">
        <v>4</v>
      </c>
      <c r="C17" s="3" t="s">
        <v>10</v>
      </c>
      <c r="D17" s="3"/>
      <c r="E17" s="3" t="s">
        <v>11</v>
      </c>
      <c r="F17" s="3"/>
      <c r="G17" s="3"/>
      <c r="H17" s="3"/>
    </row>
    <row r="18" spans="1:8" ht="12.75">
      <c r="A18" s="3" t="s">
        <v>12</v>
      </c>
      <c r="B18" s="3">
        <f>(D4/2*C3)/2</f>
        <v>0.020574000000000002</v>
      </c>
      <c r="C18" s="5">
        <v>0</v>
      </c>
      <c r="D18" s="3">
        <f aca="true" t="shared" si="0" ref="D18:D29">B18*C18</f>
        <v>0</v>
      </c>
      <c r="E18" s="6">
        <f>D19/(B18+B19)</f>
        <v>0.23750000000000004</v>
      </c>
      <c r="F18" s="3"/>
      <c r="G18" s="3"/>
      <c r="H18" s="3"/>
    </row>
    <row r="19" spans="1:8" ht="12.75">
      <c r="A19" s="3" t="s">
        <v>13</v>
      </c>
      <c r="B19" s="3">
        <f>E4/2</f>
        <v>0.043434000000000014</v>
      </c>
      <c r="C19" s="3">
        <f>F4</f>
        <v>0.35</v>
      </c>
      <c r="D19" s="3">
        <f t="shared" si="0"/>
        <v>0.015201900000000004</v>
      </c>
      <c r="E19" s="7"/>
      <c r="F19" s="3"/>
      <c r="G19" s="3"/>
      <c r="H19" s="3"/>
    </row>
    <row r="20" spans="1:8" ht="12.75">
      <c r="A20" s="3" t="s">
        <v>14</v>
      </c>
      <c r="B20" s="3">
        <f>E5/2</f>
        <v>0.08382</v>
      </c>
      <c r="C20" s="3">
        <f>F5</f>
        <v>0.6</v>
      </c>
      <c r="D20" s="3">
        <f t="shared" si="0"/>
        <v>0.050292</v>
      </c>
      <c r="E20" s="7">
        <f aca="true" t="shared" si="1" ref="E20:E29">(D19+D20)/(B19+B20)</f>
        <v>0.5146706586826346</v>
      </c>
      <c r="F20" s="3"/>
      <c r="G20" s="3"/>
      <c r="H20" s="3"/>
    </row>
    <row r="21" spans="1:8" ht="12.75">
      <c r="A21" s="5" t="s">
        <v>15</v>
      </c>
      <c r="B21" s="3">
        <f>D6/2</f>
        <v>0.09906000000000001</v>
      </c>
      <c r="C21" s="3">
        <v>0.68</v>
      </c>
      <c r="D21" s="3">
        <f t="shared" si="0"/>
        <v>0.06736080000000001</v>
      </c>
      <c r="E21" s="7">
        <f t="shared" si="1"/>
        <v>0.6433333333333333</v>
      </c>
      <c r="F21" s="3"/>
      <c r="G21" s="3"/>
      <c r="H21" s="3"/>
    </row>
    <row r="22" spans="1:8" ht="12.75">
      <c r="A22" s="5" t="s">
        <v>16</v>
      </c>
      <c r="B22" s="3">
        <f aca="true" t="shared" si="2" ref="B22:B28">E7/2</f>
        <v>0.13716</v>
      </c>
      <c r="C22" s="3">
        <v>0.63</v>
      </c>
      <c r="D22" s="3">
        <f t="shared" si="0"/>
        <v>0.08641080000000001</v>
      </c>
      <c r="E22" s="7">
        <f t="shared" si="1"/>
        <v>0.6509677419354839</v>
      </c>
      <c r="F22" s="3"/>
      <c r="G22" s="3"/>
      <c r="H22" s="3"/>
    </row>
    <row r="23" spans="1:8" ht="12.75">
      <c r="A23" s="5" t="s">
        <v>17</v>
      </c>
      <c r="B23" s="3">
        <f t="shared" si="2"/>
        <v>0.16764</v>
      </c>
      <c r="C23" s="5">
        <v>0.64</v>
      </c>
      <c r="D23" s="5">
        <f t="shared" si="0"/>
        <v>0.10728960000000001</v>
      </c>
      <c r="E23" s="7">
        <f t="shared" si="1"/>
        <v>0.6355000000000001</v>
      </c>
      <c r="F23" s="3"/>
      <c r="G23" s="3"/>
      <c r="H23" s="3"/>
    </row>
    <row r="24" spans="1:8" ht="12.75">
      <c r="A24" s="5" t="s">
        <v>18</v>
      </c>
      <c r="B24" s="5">
        <f t="shared" si="2"/>
        <v>0.16002000000000002</v>
      </c>
      <c r="C24" s="5">
        <v>0.64</v>
      </c>
      <c r="D24" s="5">
        <f t="shared" si="0"/>
        <v>0.10241280000000001</v>
      </c>
      <c r="E24" s="7">
        <f t="shared" si="1"/>
        <v>0.6399999999999999</v>
      </c>
      <c r="F24" s="3"/>
      <c r="G24" s="3"/>
      <c r="H24" s="3"/>
    </row>
    <row r="25" spans="1:8" ht="12.75">
      <c r="A25" s="5" t="s">
        <v>19</v>
      </c>
      <c r="B25" s="5">
        <f t="shared" si="2"/>
        <v>0.22860000000000003</v>
      </c>
      <c r="C25" s="5">
        <v>0.72</v>
      </c>
      <c r="D25" s="5">
        <f t="shared" si="0"/>
        <v>0.16459200000000002</v>
      </c>
      <c r="E25" s="7">
        <f t="shared" si="1"/>
        <v>0.6870588235294117</v>
      </c>
      <c r="F25" s="3"/>
      <c r="G25" s="3"/>
      <c r="H25" s="3"/>
    </row>
    <row r="26" spans="1:8" ht="12.75">
      <c r="A26" s="5" t="s">
        <v>20</v>
      </c>
      <c r="B26" s="5">
        <f t="shared" si="2"/>
        <v>0.22860000000000003</v>
      </c>
      <c r="C26" s="5">
        <v>0.7</v>
      </c>
      <c r="D26" s="5">
        <f t="shared" si="0"/>
        <v>0.16002</v>
      </c>
      <c r="E26" s="7">
        <f t="shared" si="1"/>
        <v>0.71</v>
      </c>
      <c r="F26" s="3"/>
      <c r="G26" s="3"/>
      <c r="H26" s="3"/>
    </row>
    <row r="27" spans="1:8" ht="12.75">
      <c r="A27" s="5" t="s">
        <v>21</v>
      </c>
      <c r="B27" s="5">
        <f t="shared" si="2"/>
        <v>0.19812000000000002</v>
      </c>
      <c r="C27" s="5">
        <v>0.81</v>
      </c>
      <c r="D27" s="5">
        <f t="shared" si="0"/>
        <v>0.16047720000000001</v>
      </c>
      <c r="E27" s="7">
        <f t="shared" si="1"/>
        <v>0.7510714285714286</v>
      </c>
      <c r="F27" s="3"/>
      <c r="G27" s="3"/>
      <c r="H27" s="3"/>
    </row>
    <row r="28" spans="1:8" ht="12.75">
      <c r="A28" s="5" t="s">
        <v>22</v>
      </c>
      <c r="B28" s="5">
        <f t="shared" si="2"/>
        <v>0.17602199999999998</v>
      </c>
      <c r="C28" s="5">
        <v>0.68</v>
      </c>
      <c r="D28" s="5">
        <f t="shared" si="0"/>
        <v>0.11969496</v>
      </c>
      <c r="E28" s="7">
        <f t="shared" si="1"/>
        <v>0.7488391038696538</v>
      </c>
      <c r="F28" s="3"/>
      <c r="G28" s="3"/>
      <c r="H28" s="3"/>
    </row>
    <row r="29" spans="1:8" ht="12.75">
      <c r="A29" s="5" t="s">
        <v>23</v>
      </c>
      <c r="B29" s="5">
        <f>((15-13.9)/2*D13/2)/2</f>
        <v>0.04610099999999999</v>
      </c>
      <c r="C29" s="5">
        <v>0</v>
      </c>
      <c r="D29" s="5">
        <f t="shared" si="0"/>
        <v>0</v>
      </c>
      <c r="E29" s="7">
        <f t="shared" si="1"/>
        <v>0.538867924528302</v>
      </c>
      <c r="F29" s="3"/>
      <c r="G29" s="3"/>
      <c r="H29" s="3"/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2.75">
      <c r="A31" s="3"/>
      <c r="B31" s="3"/>
      <c r="C31" s="3"/>
      <c r="D31" s="3"/>
      <c r="E31" s="5">
        <f>AVERAGE(E18:E29)</f>
        <v>0.6143462740409317</v>
      </c>
      <c r="F31" s="3"/>
      <c r="G31" s="3"/>
      <c r="H31" s="3"/>
    </row>
    <row r="32" spans="1:7" ht="12.75">
      <c r="A32" s="8"/>
      <c r="B32" s="8"/>
      <c r="C32" s="8"/>
      <c r="D32" s="8"/>
      <c r="E32" s="9"/>
      <c r="F32" s="8"/>
      <c r="G32" s="8"/>
    </row>
    <row r="33" spans="1:8" ht="12.75">
      <c r="A33" s="10" t="s">
        <v>24</v>
      </c>
      <c r="B33" s="11"/>
      <c r="C33" s="11"/>
      <c r="D33" s="11"/>
      <c r="E33" s="11"/>
      <c r="F33" s="11"/>
      <c r="G33" s="11"/>
      <c r="H33" s="11"/>
    </row>
    <row r="34" spans="1:8" ht="12.75">
      <c r="A34" s="3"/>
      <c r="B34" s="3" t="s">
        <v>1</v>
      </c>
      <c r="C34" s="3" t="s">
        <v>2</v>
      </c>
      <c r="D34" s="3" t="s">
        <v>3</v>
      </c>
      <c r="E34" s="3" t="s">
        <v>4</v>
      </c>
      <c r="F34" s="3" t="s">
        <v>5</v>
      </c>
      <c r="G34" s="3" t="s">
        <v>6</v>
      </c>
      <c r="H34" s="3"/>
    </row>
    <row r="35" spans="1:9" ht="12.75">
      <c r="A35" s="3" t="s">
        <v>8</v>
      </c>
      <c r="B35" s="3">
        <v>2.4</v>
      </c>
      <c r="C35" s="3">
        <v>1</v>
      </c>
      <c r="D35" s="3">
        <v>0</v>
      </c>
      <c r="E35" s="3">
        <f aca="true" t="shared" si="3" ref="E35:E49">C35*D35</f>
        <v>0</v>
      </c>
      <c r="F35" s="5">
        <v>0</v>
      </c>
      <c r="G35" s="3">
        <v>0</v>
      </c>
      <c r="H35" s="3"/>
      <c r="I35" s="8"/>
    </row>
    <row r="36" spans="1:9" ht="12.75">
      <c r="A36" s="3"/>
      <c r="B36" s="3">
        <v>3.4</v>
      </c>
      <c r="C36" s="3">
        <v>1</v>
      </c>
      <c r="D36" s="3">
        <v>0.16</v>
      </c>
      <c r="E36" s="3">
        <f t="shared" si="3"/>
        <v>0.16</v>
      </c>
      <c r="F36" s="3">
        <v>0.21</v>
      </c>
      <c r="G36" s="3">
        <v>0.03040380000000001</v>
      </c>
      <c r="H36" s="3"/>
      <c r="I36" s="9"/>
    </row>
    <row r="37" spans="1:9" ht="12.75">
      <c r="A37" s="3"/>
      <c r="B37" s="3">
        <v>4.5</v>
      </c>
      <c r="C37" s="3">
        <v>1</v>
      </c>
      <c r="D37" s="3">
        <v>0.19</v>
      </c>
      <c r="E37" s="3">
        <f t="shared" si="3"/>
        <v>0.19</v>
      </c>
      <c r="F37" s="3">
        <v>0.4</v>
      </c>
      <c r="G37" s="3">
        <v>0.100584</v>
      </c>
      <c r="H37" s="3"/>
      <c r="I37" s="9"/>
    </row>
    <row r="38" spans="1:9" ht="12.75">
      <c r="A38" s="3"/>
      <c r="B38" s="3">
        <v>5.4</v>
      </c>
      <c r="C38" s="3">
        <v>1</v>
      </c>
      <c r="D38" s="3">
        <v>0.21</v>
      </c>
      <c r="E38" s="3">
        <f t="shared" si="3"/>
        <v>0.21</v>
      </c>
      <c r="F38" s="3">
        <v>0.47</v>
      </c>
      <c r="G38" s="3">
        <v>0.13472160000000002</v>
      </c>
      <c r="H38" s="3"/>
      <c r="I38" s="9"/>
    </row>
    <row r="39" spans="1:9" ht="12.75">
      <c r="A39" s="4"/>
      <c r="B39" s="3">
        <v>6.4</v>
      </c>
      <c r="C39" s="4">
        <v>1</v>
      </c>
      <c r="D39" s="4">
        <v>0.29</v>
      </c>
      <c r="E39" s="3">
        <f t="shared" si="3"/>
        <v>0.29</v>
      </c>
      <c r="F39" s="3">
        <v>0.61</v>
      </c>
      <c r="G39" s="3">
        <v>0.17282160000000002</v>
      </c>
      <c r="H39" s="3"/>
      <c r="I39" s="8"/>
    </row>
    <row r="40" spans="1:9" ht="12.75">
      <c r="A40" s="3"/>
      <c r="B40" s="4">
        <v>7.4</v>
      </c>
      <c r="C40" s="3">
        <v>1</v>
      </c>
      <c r="D40" s="3">
        <v>0.33</v>
      </c>
      <c r="E40" s="3">
        <f t="shared" si="3"/>
        <v>0.33</v>
      </c>
      <c r="F40" s="3">
        <v>0.5</v>
      </c>
      <c r="G40" s="3">
        <v>0.21457920000000003</v>
      </c>
      <c r="H40" s="3"/>
      <c r="I40" s="9"/>
    </row>
    <row r="41" spans="1:9" ht="12.75">
      <c r="A41" s="3"/>
      <c r="B41" s="3">
        <v>8.4</v>
      </c>
      <c r="C41" s="3">
        <v>1</v>
      </c>
      <c r="D41" s="3">
        <v>0.39</v>
      </c>
      <c r="E41" s="3">
        <f t="shared" si="3"/>
        <v>0.39</v>
      </c>
      <c r="F41" s="3">
        <v>0.48</v>
      </c>
      <c r="G41" s="3">
        <v>0.20482560000000002</v>
      </c>
      <c r="H41" s="3"/>
      <c r="I41" s="9"/>
    </row>
    <row r="42" spans="1:9" ht="12.75">
      <c r="A42" s="3"/>
      <c r="B42" s="3">
        <v>9.4</v>
      </c>
      <c r="C42" s="3">
        <v>1</v>
      </c>
      <c r="D42" s="3">
        <v>0.46</v>
      </c>
      <c r="E42" s="3">
        <f t="shared" si="3"/>
        <v>0.46</v>
      </c>
      <c r="F42" s="3">
        <v>0.68</v>
      </c>
      <c r="G42" s="3">
        <v>0.32918400000000003</v>
      </c>
      <c r="H42" s="3"/>
      <c r="I42" s="9"/>
    </row>
    <row r="43" spans="1:9" ht="12.75">
      <c r="A43" s="3"/>
      <c r="B43" s="3">
        <v>10.4</v>
      </c>
      <c r="C43" s="3">
        <v>1</v>
      </c>
      <c r="D43" s="3">
        <v>0.48</v>
      </c>
      <c r="E43" s="3">
        <f t="shared" si="3"/>
        <v>0.48</v>
      </c>
      <c r="F43" s="3">
        <v>0.69</v>
      </c>
      <c r="G43" s="3">
        <v>0.32004</v>
      </c>
      <c r="H43" s="3"/>
      <c r="I43" s="8"/>
    </row>
    <row r="44" spans="1:9" ht="12.75">
      <c r="A44" s="3"/>
      <c r="B44" s="3">
        <v>11.4</v>
      </c>
      <c r="C44" s="3">
        <v>1</v>
      </c>
      <c r="D44" s="3">
        <v>0.48</v>
      </c>
      <c r="E44" s="3">
        <f t="shared" si="3"/>
        <v>0.48</v>
      </c>
      <c r="F44" s="3">
        <v>0.6</v>
      </c>
      <c r="G44" s="3">
        <v>0.32095440000000003</v>
      </c>
      <c r="H44" s="3"/>
      <c r="I44" s="9"/>
    </row>
    <row r="45" spans="1:9" ht="12.75">
      <c r="A45" s="3"/>
      <c r="B45" s="3">
        <v>12.4</v>
      </c>
      <c r="C45" s="3">
        <f>(B46-B44)/2</f>
        <v>1</v>
      </c>
      <c r="D45" s="3">
        <v>0.5</v>
      </c>
      <c r="E45" s="3">
        <f t="shared" si="3"/>
        <v>0.5</v>
      </c>
      <c r="F45" s="3">
        <v>0.5</v>
      </c>
      <c r="G45" s="3">
        <v>0.23938992</v>
      </c>
      <c r="H45" s="3"/>
      <c r="I45" s="9"/>
    </row>
    <row r="46" spans="1:9" ht="12.75">
      <c r="A46" s="3"/>
      <c r="B46" s="3">
        <v>13.4</v>
      </c>
      <c r="C46" s="3">
        <f>(B47-B45)/2</f>
        <v>1</v>
      </c>
      <c r="D46" s="3">
        <v>0.47</v>
      </c>
      <c r="E46" s="3">
        <f t="shared" si="3"/>
        <v>0.47</v>
      </c>
      <c r="F46" s="3">
        <v>0.42</v>
      </c>
      <c r="G46" s="3">
        <v>0</v>
      </c>
      <c r="H46" s="3"/>
      <c r="I46" s="9"/>
    </row>
    <row r="47" spans="1:9" ht="12.75">
      <c r="A47" s="3"/>
      <c r="B47" s="5">
        <v>14.4</v>
      </c>
      <c r="C47" s="3">
        <f>(B48-B46)/2</f>
        <v>1</v>
      </c>
      <c r="D47" s="5">
        <v>0.43</v>
      </c>
      <c r="E47" s="3">
        <f t="shared" si="3"/>
        <v>0.43</v>
      </c>
      <c r="F47" s="5">
        <v>0</v>
      </c>
      <c r="G47" s="3"/>
      <c r="H47" s="3"/>
      <c r="I47" s="8"/>
    </row>
    <row r="48" spans="1:9" ht="12.75">
      <c r="A48" s="12"/>
      <c r="B48" s="5">
        <v>15.4</v>
      </c>
      <c r="C48" s="3">
        <v>1</v>
      </c>
      <c r="D48" s="5">
        <v>0.63</v>
      </c>
      <c r="E48" s="3">
        <f t="shared" si="3"/>
        <v>0.63</v>
      </c>
      <c r="F48" s="5">
        <v>0.29</v>
      </c>
      <c r="G48" s="3"/>
      <c r="H48" s="3"/>
      <c r="I48" s="9"/>
    </row>
    <row r="49" spans="1:9" ht="12.75">
      <c r="A49" s="3" t="s">
        <v>7</v>
      </c>
      <c r="B49" s="5">
        <v>15.8</v>
      </c>
      <c r="C49" s="3">
        <v>0.4</v>
      </c>
      <c r="D49" s="5">
        <v>0</v>
      </c>
      <c r="E49" s="3">
        <f t="shared" si="3"/>
        <v>0</v>
      </c>
      <c r="F49" s="5">
        <v>0</v>
      </c>
      <c r="G49" s="3"/>
      <c r="H49" s="3"/>
      <c r="I49" s="9"/>
    </row>
    <row r="50" spans="1:11" ht="12.75">
      <c r="A50" s="3"/>
      <c r="B50" s="5"/>
      <c r="C50" s="3"/>
      <c r="D50" s="3"/>
      <c r="E50" s="3"/>
      <c r="F50" s="3"/>
      <c r="G50" s="3"/>
      <c r="H50" s="3"/>
      <c r="I50" s="9"/>
      <c r="J50" s="13"/>
      <c r="K50" s="8"/>
    </row>
    <row r="51" spans="1:11" ht="12.75">
      <c r="A51" s="3"/>
      <c r="B51" s="3" t="s">
        <v>4</v>
      </c>
      <c r="C51" s="3" t="s">
        <v>10</v>
      </c>
      <c r="D51" s="3"/>
      <c r="E51" s="3" t="s">
        <v>11</v>
      </c>
      <c r="F51" s="3"/>
      <c r="G51" s="3"/>
      <c r="H51" s="3"/>
      <c r="K51" s="8"/>
    </row>
    <row r="52" spans="1:11" ht="12.75">
      <c r="A52" s="3" t="s">
        <v>12</v>
      </c>
      <c r="B52" s="3">
        <f>(D36/2*0.5)/2</f>
        <v>0.02</v>
      </c>
      <c r="C52" s="5">
        <f aca="true" t="shared" si="4" ref="C52:C66">F35</f>
        <v>0</v>
      </c>
      <c r="D52" s="3">
        <f aca="true" t="shared" si="5" ref="D52:D66">B52*C52</f>
        <v>0</v>
      </c>
      <c r="E52" s="6">
        <f>D53/(B52+B53)</f>
        <v>0.16799999999999998</v>
      </c>
      <c r="F52" s="3"/>
      <c r="G52" s="3"/>
      <c r="H52" s="3"/>
      <c r="K52" s="8"/>
    </row>
    <row r="53" spans="1:11" ht="12.75">
      <c r="A53" s="3" t="s">
        <v>13</v>
      </c>
      <c r="B53" s="3">
        <f>E36/2</f>
        <v>0.08</v>
      </c>
      <c r="C53" s="5">
        <f t="shared" si="4"/>
        <v>0.21</v>
      </c>
      <c r="D53" s="3">
        <f t="shared" si="5"/>
        <v>0.0168</v>
      </c>
      <c r="E53" s="7"/>
      <c r="F53" s="3"/>
      <c r="G53" s="3"/>
      <c r="H53" s="3"/>
      <c r="K53" s="8"/>
    </row>
    <row r="54" spans="1:11" ht="12.75">
      <c r="A54" s="3" t="s">
        <v>14</v>
      </c>
      <c r="B54" s="3">
        <f>E37/2</f>
        <v>0.095</v>
      </c>
      <c r="C54" s="5">
        <f t="shared" si="4"/>
        <v>0.4</v>
      </c>
      <c r="D54" s="3">
        <f t="shared" si="5"/>
        <v>0.038000000000000006</v>
      </c>
      <c r="E54" s="7">
        <f aca="true" t="shared" si="6" ref="E54:E66">(D53+D54)/(B53+B54)</f>
        <v>0.31314285714285717</v>
      </c>
      <c r="F54" s="3"/>
      <c r="G54" s="3"/>
      <c r="H54" s="3"/>
      <c r="K54" s="8"/>
    </row>
    <row r="55" spans="1:11" ht="12.75">
      <c r="A55" s="5" t="s">
        <v>15</v>
      </c>
      <c r="B55" s="3">
        <f>D38/2</f>
        <v>0.105</v>
      </c>
      <c r="C55" s="5">
        <f t="shared" si="4"/>
        <v>0.47</v>
      </c>
      <c r="D55" s="3">
        <f t="shared" si="5"/>
        <v>0.04935</v>
      </c>
      <c r="E55" s="7">
        <f t="shared" si="6"/>
        <v>0.43675</v>
      </c>
      <c r="F55" s="3"/>
      <c r="G55" s="3"/>
      <c r="H55" s="3"/>
      <c r="K55" s="8"/>
    </row>
    <row r="56" spans="1:11" ht="12.75">
      <c r="A56" s="5" t="s">
        <v>16</v>
      </c>
      <c r="B56" s="3">
        <f aca="true" t="shared" si="7" ref="B56:B65">E39/2</f>
        <v>0.145</v>
      </c>
      <c r="C56" s="5">
        <f t="shared" si="4"/>
        <v>0.61</v>
      </c>
      <c r="D56" s="3">
        <f t="shared" si="5"/>
        <v>0.08844999999999999</v>
      </c>
      <c r="E56" s="7">
        <f t="shared" si="6"/>
        <v>0.5511999999999999</v>
      </c>
      <c r="F56" s="3"/>
      <c r="G56" s="3"/>
      <c r="H56" s="3"/>
      <c r="K56" s="8"/>
    </row>
    <row r="57" spans="1:11" ht="12.75">
      <c r="A57" s="5" t="s">
        <v>17</v>
      </c>
      <c r="B57" s="3">
        <f t="shared" si="7"/>
        <v>0.165</v>
      </c>
      <c r="C57" s="5">
        <f t="shared" si="4"/>
        <v>0.5</v>
      </c>
      <c r="D57" s="5">
        <f t="shared" si="5"/>
        <v>0.0825</v>
      </c>
      <c r="E57" s="7">
        <f t="shared" si="6"/>
        <v>0.5514516129032258</v>
      </c>
      <c r="F57" s="3"/>
      <c r="G57" s="3"/>
      <c r="H57" s="3"/>
      <c r="K57" s="8"/>
    </row>
    <row r="58" spans="1:11" ht="12.75">
      <c r="A58" s="5" t="s">
        <v>18</v>
      </c>
      <c r="B58" s="5">
        <f t="shared" si="7"/>
        <v>0.195</v>
      </c>
      <c r="C58" s="5">
        <f t="shared" si="4"/>
        <v>0.48</v>
      </c>
      <c r="D58" s="5">
        <f t="shared" si="5"/>
        <v>0.0936</v>
      </c>
      <c r="E58" s="7">
        <f t="shared" si="6"/>
        <v>0.4891666666666667</v>
      </c>
      <c r="F58" s="3"/>
      <c r="G58" s="3"/>
      <c r="H58" s="3"/>
      <c r="K58" s="8"/>
    </row>
    <row r="59" spans="1:11" ht="12.75">
      <c r="A59" s="5" t="s">
        <v>19</v>
      </c>
      <c r="B59" s="5">
        <f t="shared" si="7"/>
        <v>0.23</v>
      </c>
      <c r="C59" s="5">
        <f t="shared" si="4"/>
        <v>0.68</v>
      </c>
      <c r="D59" s="5">
        <f t="shared" si="5"/>
        <v>0.1564</v>
      </c>
      <c r="E59" s="7">
        <f t="shared" si="6"/>
        <v>0.588235294117647</v>
      </c>
      <c r="F59" s="3"/>
      <c r="G59" s="3"/>
      <c r="H59" s="3"/>
      <c r="K59" s="8"/>
    </row>
    <row r="60" spans="1:11" ht="12.75">
      <c r="A60" s="5" t="s">
        <v>20</v>
      </c>
      <c r="B60" s="5">
        <f t="shared" si="7"/>
        <v>0.24</v>
      </c>
      <c r="C60" s="5">
        <f t="shared" si="4"/>
        <v>0.69</v>
      </c>
      <c r="D60" s="5">
        <f t="shared" si="5"/>
        <v>0.16559999999999997</v>
      </c>
      <c r="E60" s="7">
        <f t="shared" si="6"/>
        <v>0.6851063829787234</v>
      </c>
      <c r="F60" s="3"/>
      <c r="G60" s="3"/>
      <c r="H60" s="3"/>
      <c r="K60" s="8"/>
    </row>
    <row r="61" spans="1:11" ht="12.75">
      <c r="A61" s="5" t="s">
        <v>21</v>
      </c>
      <c r="B61" s="5">
        <f t="shared" si="7"/>
        <v>0.24</v>
      </c>
      <c r="C61" s="5">
        <f t="shared" si="4"/>
        <v>0.6</v>
      </c>
      <c r="D61" s="5">
        <f t="shared" si="5"/>
        <v>0.144</v>
      </c>
      <c r="E61" s="7">
        <f t="shared" si="6"/>
        <v>0.645</v>
      </c>
      <c r="F61" s="3"/>
      <c r="G61" s="3"/>
      <c r="H61" s="3"/>
      <c r="K61" s="8"/>
    </row>
    <row r="62" spans="1:11" ht="12.75">
      <c r="A62" s="5" t="s">
        <v>22</v>
      </c>
      <c r="B62" s="5">
        <f t="shared" si="7"/>
        <v>0.25</v>
      </c>
      <c r="C62" s="5">
        <f t="shared" si="4"/>
        <v>0.5</v>
      </c>
      <c r="D62" s="5">
        <f t="shared" si="5"/>
        <v>0.125</v>
      </c>
      <c r="E62" s="7">
        <f t="shared" si="6"/>
        <v>0.5489795918367347</v>
      </c>
      <c r="F62" s="3"/>
      <c r="G62" s="3"/>
      <c r="H62" s="3"/>
      <c r="K62" s="8"/>
    </row>
    <row r="63" spans="1:11" ht="12.75">
      <c r="A63" s="5" t="s">
        <v>25</v>
      </c>
      <c r="B63" s="5">
        <f t="shared" si="7"/>
        <v>0.235</v>
      </c>
      <c r="C63" s="5">
        <f t="shared" si="4"/>
        <v>0.42</v>
      </c>
      <c r="D63" s="5">
        <f t="shared" si="5"/>
        <v>0.0987</v>
      </c>
      <c r="E63" s="7">
        <f t="shared" si="6"/>
        <v>0.4612371134020619</v>
      </c>
      <c r="F63" s="3"/>
      <c r="G63" s="3"/>
      <c r="H63" s="3"/>
      <c r="K63" s="8"/>
    </row>
    <row r="64" spans="1:11" ht="12.75">
      <c r="A64" s="5" t="s">
        <v>26</v>
      </c>
      <c r="B64" s="5">
        <f t="shared" si="7"/>
        <v>0.215</v>
      </c>
      <c r="C64" s="5">
        <f t="shared" si="4"/>
        <v>0</v>
      </c>
      <c r="D64" s="5">
        <f t="shared" si="5"/>
        <v>0</v>
      </c>
      <c r="E64" s="7">
        <f t="shared" si="6"/>
        <v>0.21933333333333335</v>
      </c>
      <c r="F64" s="3"/>
      <c r="G64" s="3"/>
      <c r="H64" s="3"/>
      <c r="K64" s="8"/>
    </row>
    <row r="65" spans="1:11" ht="12.75">
      <c r="A65" s="5" t="s">
        <v>27</v>
      </c>
      <c r="B65" s="5">
        <f t="shared" si="7"/>
        <v>0.315</v>
      </c>
      <c r="C65" s="5">
        <f t="shared" si="4"/>
        <v>0.29</v>
      </c>
      <c r="D65" s="5">
        <f t="shared" si="5"/>
        <v>0.09135</v>
      </c>
      <c r="E65" s="7">
        <f t="shared" si="6"/>
        <v>0.17235849056603772</v>
      </c>
      <c r="F65" s="3"/>
      <c r="G65" s="3"/>
      <c r="H65" s="3"/>
      <c r="K65" s="8"/>
    </row>
    <row r="66" spans="1:11" ht="12.75">
      <c r="A66" s="5" t="s">
        <v>23</v>
      </c>
      <c r="B66" s="5">
        <f>((0.4)/2*D48/2)/2</f>
        <v>0.0315</v>
      </c>
      <c r="C66" s="5">
        <f t="shared" si="4"/>
        <v>0</v>
      </c>
      <c r="D66" s="5">
        <f t="shared" si="5"/>
        <v>0</v>
      </c>
      <c r="E66" s="7">
        <f t="shared" si="6"/>
        <v>0.2636363636363636</v>
      </c>
      <c r="F66" s="3"/>
      <c r="G66" s="3"/>
      <c r="H66" s="3"/>
      <c r="J66" s="8"/>
      <c r="K66" s="8"/>
    </row>
    <row r="67" spans="1:11" ht="12.75">
      <c r="A67" s="3"/>
      <c r="B67" s="3"/>
      <c r="C67" s="3"/>
      <c r="D67" s="3"/>
      <c r="E67" s="3"/>
      <c r="F67" s="3"/>
      <c r="G67" s="3"/>
      <c r="H67" s="3"/>
      <c r="J67" s="8"/>
      <c r="K67" s="8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Gendaszek</dc:creator>
  <cp:keywords/>
  <dc:description/>
  <cp:lastModifiedBy>Andrew Gendaszek</cp:lastModifiedBy>
  <dcterms:created xsi:type="dcterms:W3CDTF">2006-04-13T15:54:21Z</dcterms:created>
  <dcterms:modified xsi:type="dcterms:W3CDTF">2006-04-13T15:57:01Z</dcterms:modified>
  <cp:category/>
  <cp:version/>
  <cp:contentType/>
  <cp:contentStatus/>
</cp:coreProperties>
</file>